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ygh20\Documents\"/>
    </mc:Choice>
  </mc:AlternateContent>
  <xr:revisionPtr revIDLastSave="0" documentId="13_ncr:1_{516F5923-89A0-4BD8-9308-FBA1B3AB0645}" xr6:coauthVersionLast="47" xr6:coauthVersionMax="47" xr10:uidLastSave="{00000000-0000-0000-0000-000000000000}"/>
  <bookViews>
    <workbookView xWindow="2680" yWindow="260" windowWidth="18430" windowHeight="13150" tabRatio="788" xr2:uid="{00000000-000D-0000-FFFF-FFFF00000000}"/>
  </bookViews>
  <sheets>
    <sheet name="試合情報とｻｲﾝ用①印刷" sheetId="4" r:id="rId1"/>
    <sheet name="入力とｽｺｱのみ①重ね印刷" sheetId="2" r:id="rId2"/>
    <sheet name="②③④完成ｽｺｱｼｰﾄ印刷" sheetId="8" r:id="rId3"/>
    <sheet name="ﾗﾝﾆﾝｸﾞｽｺｱ印刷" sheetId="3" r:id="rId4"/>
    <sheet name="ﾗﾝﾆﾝｸﾞｽｺｱ印刷96" sheetId="9" r:id="rId5"/>
  </sheets>
  <definedNames>
    <definedName name="_xlnm.Print_Area" localSheetId="3">ﾗﾝﾆﾝｸﾞｽｺｱ印刷!$A$1:$AE$64</definedName>
    <definedName name="_xlnm.Print_Area" localSheetId="4">ﾗﾝﾆﾝｸﾞｽｺｱ印刷96!$A$1:$AE$64</definedName>
    <definedName name="_xlnm.Print_Area" localSheetId="0">試合情報とｻｲﾝ用①印刷!$AH$547:$BL$601</definedName>
    <definedName name="_xlnm.Print_Area" localSheetId="1">入力とｽｺｱのみ①重ね印刷!$DC$189:$EF$242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8" i="2"/>
  <c r="B17" i="2"/>
  <c r="B16" i="2"/>
  <c r="C36" i="9"/>
  <c r="C36" i="3"/>
  <c r="C41" i="8"/>
  <c r="AJ587" i="4"/>
  <c r="C38" i="4"/>
  <c r="B38" i="4"/>
  <c r="L17" i="4"/>
  <c r="O44" i="4"/>
  <c r="K44" i="4"/>
  <c r="K42" i="4"/>
  <c r="N44" i="4"/>
  <c r="J44" i="4"/>
  <c r="J42" i="4"/>
  <c r="M44" i="4"/>
  <c r="I44" i="4"/>
  <c r="I42" i="4"/>
  <c r="H17" i="4"/>
  <c r="BM109" i="2" l="1"/>
  <c r="BZ109" i="2"/>
  <c r="CJ109" i="2"/>
  <c r="CL109" i="2"/>
  <c r="CN109" i="2"/>
  <c r="CQ109" i="2" s="1"/>
  <c r="CS109" i="2" s="1"/>
  <c r="AL109" i="2" s="1"/>
  <c r="CO109" i="2"/>
  <c r="CP109" i="2"/>
  <c r="CT109" i="2"/>
  <c r="CU109" i="2"/>
  <c r="CX109" i="2"/>
  <c r="CV109" i="2" s="1"/>
  <c r="AS109" i="2" s="1"/>
  <c r="BM110" i="2"/>
  <c r="BZ110" i="2"/>
  <c r="CJ110" i="2"/>
  <c r="CL110" i="2"/>
  <c r="CN110" i="2"/>
  <c r="CO110" i="2"/>
  <c r="CP110" i="2"/>
  <c r="CT110" i="2"/>
  <c r="CU110" i="2"/>
  <c r="BM111" i="2"/>
  <c r="BZ111" i="2"/>
  <c r="CJ111" i="2"/>
  <c r="CL111" i="2"/>
  <c r="CN111" i="2"/>
  <c r="CQ111" i="2" s="1"/>
  <c r="CS111" i="2" s="1"/>
  <c r="AL111" i="2" s="1"/>
  <c r="CO111" i="2"/>
  <c r="CP111" i="2"/>
  <c r="CT111" i="2"/>
  <c r="CU111" i="2"/>
  <c r="CX111" i="2"/>
  <c r="CV111" i="2" s="1"/>
  <c r="AS111" i="2" s="1"/>
  <c r="BM112" i="2"/>
  <c r="BZ112" i="2"/>
  <c r="CJ112" i="2"/>
  <c r="CL112" i="2"/>
  <c r="CN112" i="2"/>
  <c r="CO112" i="2"/>
  <c r="CP112" i="2"/>
  <c r="CT112" i="2"/>
  <c r="CU112" i="2"/>
  <c r="BM113" i="2"/>
  <c r="BZ113" i="2"/>
  <c r="CJ113" i="2"/>
  <c r="CL113" i="2"/>
  <c r="CN113" i="2"/>
  <c r="CQ113" i="2" s="1"/>
  <c r="CS113" i="2" s="1"/>
  <c r="AL113" i="2" s="1"/>
  <c r="CO113" i="2"/>
  <c r="CP113" i="2"/>
  <c r="CT113" i="2"/>
  <c r="CU113" i="2"/>
  <c r="CX113" i="2"/>
  <c r="CV113" i="2" s="1"/>
  <c r="AS113" i="2" s="1"/>
  <c r="BM114" i="2"/>
  <c r="BZ114" i="2"/>
  <c r="CJ114" i="2"/>
  <c r="CL114" i="2"/>
  <c r="CN114" i="2"/>
  <c r="CQ114" i="2" s="1"/>
  <c r="CS114" i="2" s="1"/>
  <c r="AL114" i="2" s="1"/>
  <c r="CO114" i="2"/>
  <c r="CP114" i="2"/>
  <c r="CT114" i="2"/>
  <c r="CU114" i="2"/>
  <c r="CX114" i="2"/>
  <c r="CV114" i="2" s="1"/>
  <c r="AS114" i="2" s="1"/>
  <c r="BM115" i="2"/>
  <c r="BZ115" i="2"/>
  <c r="CJ115" i="2"/>
  <c r="CL115" i="2"/>
  <c r="CN115" i="2"/>
  <c r="CQ115" i="2" s="1"/>
  <c r="CO115" i="2"/>
  <c r="CP115" i="2"/>
  <c r="CS115" i="2"/>
  <c r="AL115" i="2" s="1"/>
  <c r="CT115" i="2"/>
  <c r="CU115" i="2"/>
  <c r="CX115" i="2"/>
  <c r="CV115" i="2" s="1"/>
  <c r="AS115" i="2" s="1"/>
  <c r="BM116" i="2"/>
  <c r="BZ116" i="2"/>
  <c r="CJ116" i="2"/>
  <c r="CL116" i="2"/>
  <c r="CN116" i="2"/>
  <c r="CO116" i="2"/>
  <c r="CP116" i="2"/>
  <c r="CT116" i="2"/>
  <c r="CU116" i="2"/>
  <c r="BM117" i="2"/>
  <c r="BZ117" i="2"/>
  <c r="CJ117" i="2"/>
  <c r="CL117" i="2"/>
  <c r="CN117" i="2"/>
  <c r="CO117" i="2"/>
  <c r="CP117" i="2"/>
  <c r="CQ117" i="2"/>
  <c r="CS117" i="2" s="1"/>
  <c r="AL117" i="2" s="1"/>
  <c r="CT117" i="2"/>
  <c r="CU117" i="2"/>
  <c r="CX117" i="2"/>
  <c r="CV117" i="2" s="1"/>
  <c r="AS117" i="2" s="1"/>
  <c r="BM118" i="2"/>
  <c r="BZ118" i="2"/>
  <c r="CJ118" i="2"/>
  <c r="CL118" i="2"/>
  <c r="CN118" i="2"/>
  <c r="CQ118" i="2" s="1"/>
  <c r="CS118" i="2" s="1"/>
  <c r="AL118" i="2" s="1"/>
  <c r="CO118" i="2"/>
  <c r="CP118" i="2"/>
  <c r="CT118" i="2"/>
  <c r="CU118" i="2"/>
  <c r="BM119" i="2"/>
  <c r="BZ119" i="2"/>
  <c r="CJ119" i="2"/>
  <c r="CL119" i="2"/>
  <c r="CN119" i="2"/>
  <c r="CO119" i="2"/>
  <c r="CP119" i="2"/>
  <c r="CQ119" i="2"/>
  <c r="CS119" i="2" s="1"/>
  <c r="AL119" i="2" s="1"/>
  <c r="CT119" i="2"/>
  <c r="CU119" i="2"/>
  <c r="CX119" i="2"/>
  <c r="CV119" i="2" s="1"/>
  <c r="AS119" i="2" s="1"/>
  <c r="BM120" i="2"/>
  <c r="BZ120" i="2"/>
  <c r="CJ120" i="2"/>
  <c r="CL120" i="2"/>
  <c r="CN120" i="2"/>
  <c r="CO120" i="2"/>
  <c r="CP120" i="2"/>
  <c r="CT120" i="2"/>
  <c r="CU120" i="2"/>
  <c r="BM121" i="2"/>
  <c r="BZ121" i="2"/>
  <c r="CJ121" i="2"/>
  <c r="CL121" i="2"/>
  <c r="CN121" i="2"/>
  <c r="CO121" i="2"/>
  <c r="CP121" i="2"/>
  <c r="CQ121" i="2"/>
  <c r="CS121" i="2" s="1"/>
  <c r="CT121" i="2"/>
  <c r="CU121" i="2"/>
  <c r="CV121" i="2"/>
  <c r="AS121" i="2" s="1"/>
  <c r="CX121" i="2"/>
  <c r="BM122" i="2"/>
  <c r="BZ122" i="2"/>
  <c r="CJ122" i="2"/>
  <c r="CL122" i="2"/>
  <c r="CN122" i="2"/>
  <c r="CO122" i="2"/>
  <c r="CP122" i="2"/>
  <c r="CQ122" i="2"/>
  <c r="CS122" i="2" s="1"/>
  <c r="AL122" i="2" s="1"/>
  <c r="CT122" i="2"/>
  <c r="CU122" i="2"/>
  <c r="CV122" i="2"/>
  <c r="AS122" i="2" s="1"/>
  <c r="CX122" i="2"/>
  <c r="AL123" i="2"/>
  <c r="BM123" i="2"/>
  <c r="BZ123" i="2"/>
  <c r="CJ123" i="2"/>
  <c r="CL123" i="2"/>
  <c r="CN123" i="2"/>
  <c r="CO123" i="2"/>
  <c r="CP123" i="2"/>
  <c r="CQ123" i="2"/>
  <c r="CS123" i="2" s="1"/>
  <c r="CT123" i="2"/>
  <c r="CU123" i="2"/>
  <c r="CV123" i="2"/>
  <c r="AS123" i="2" s="1"/>
  <c r="CX123" i="2"/>
  <c r="BM124" i="2"/>
  <c r="BZ124" i="2"/>
  <c r="CJ124" i="2"/>
  <c r="CL124" i="2"/>
  <c r="CN124" i="2"/>
  <c r="CO124" i="2"/>
  <c r="CP124" i="2"/>
  <c r="CT124" i="2"/>
  <c r="CU124" i="2"/>
  <c r="BM125" i="2"/>
  <c r="BZ125" i="2"/>
  <c r="CJ125" i="2"/>
  <c r="CL125" i="2"/>
  <c r="CN125" i="2"/>
  <c r="CX125" i="2" s="1"/>
  <c r="CV125" i="2" s="1"/>
  <c r="AS125" i="2" s="1"/>
  <c r="CO125" i="2"/>
  <c r="CP125" i="2"/>
  <c r="CQ125" i="2"/>
  <c r="CS125" i="2" s="1"/>
  <c r="AL125" i="2" s="1"/>
  <c r="CT125" i="2"/>
  <c r="CU125" i="2"/>
  <c r="BM126" i="2"/>
  <c r="BZ126" i="2"/>
  <c r="CJ126" i="2"/>
  <c r="CL126" i="2"/>
  <c r="CN126" i="2"/>
  <c r="CO126" i="2"/>
  <c r="CP126" i="2"/>
  <c r="CT126" i="2"/>
  <c r="CU126" i="2"/>
  <c r="BM127" i="2"/>
  <c r="BZ127" i="2"/>
  <c r="CJ127" i="2"/>
  <c r="CL127" i="2"/>
  <c r="CN127" i="2"/>
  <c r="CO127" i="2"/>
  <c r="CP127" i="2"/>
  <c r="CQ127" i="2"/>
  <c r="CS127" i="2" s="1"/>
  <c r="AL127" i="2" s="1"/>
  <c r="CT127" i="2"/>
  <c r="CU127" i="2"/>
  <c r="CX127" i="2"/>
  <c r="CV127" i="2" s="1"/>
  <c r="AS127" i="2" s="1"/>
  <c r="BM128" i="2"/>
  <c r="BZ128" i="2"/>
  <c r="CJ128" i="2"/>
  <c r="CL128" i="2"/>
  <c r="CN128" i="2"/>
  <c r="CO128" i="2"/>
  <c r="CP128" i="2"/>
  <c r="CQ128" i="2"/>
  <c r="CS128" i="2" s="1"/>
  <c r="AL128" i="2" s="1"/>
  <c r="CT128" i="2"/>
  <c r="CU128" i="2"/>
  <c r="CX128" i="2"/>
  <c r="CV128" i="2" s="1"/>
  <c r="AS128" i="2" s="1"/>
  <c r="BM129" i="2"/>
  <c r="BZ129" i="2"/>
  <c r="CJ129" i="2"/>
  <c r="CL129" i="2"/>
  <c r="CN129" i="2"/>
  <c r="CO129" i="2"/>
  <c r="CP129" i="2"/>
  <c r="CT129" i="2"/>
  <c r="CU129" i="2"/>
  <c r="BM130" i="2"/>
  <c r="BZ130" i="2"/>
  <c r="CJ130" i="2"/>
  <c r="CL130" i="2"/>
  <c r="CN130" i="2"/>
  <c r="CO130" i="2"/>
  <c r="CP130" i="2"/>
  <c r="CQ130" i="2"/>
  <c r="CS130" i="2" s="1"/>
  <c r="AL130" i="2" s="1"/>
  <c r="CT130" i="2"/>
  <c r="CU130" i="2"/>
  <c r="CV130" i="2"/>
  <c r="AS130" i="2" s="1"/>
  <c r="CX130" i="2"/>
  <c r="BM131" i="2"/>
  <c r="BZ131" i="2"/>
  <c r="CJ131" i="2"/>
  <c r="CL131" i="2"/>
  <c r="CN131" i="2"/>
  <c r="CO131" i="2"/>
  <c r="CP131" i="2"/>
  <c r="CQ131" i="2"/>
  <c r="CS131" i="2" s="1"/>
  <c r="AL131" i="2" s="1"/>
  <c r="CT131" i="2"/>
  <c r="CU131" i="2"/>
  <c r="CX131" i="2"/>
  <c r="CV131" i="2" s="1"/>
  <c r="AS131" i="2" s="1"/>
  <c r="BM132" i="2"/>
  <c r="BZ132" i="2"/>
  <c r="CJ132" i="2"/>
  <c r="CL132" i="2"/>
  <c r="CN132" i="2"/>
  <c r="CO132" i="2"/>
  <c r="CP132" i="2"/>
  <c r="CT132" i="2"/>
  <c r="CU132" i="2"/>
  <c r="BM133" i="2"/>
  <c r="BZ133" i="2"/>
  <c r="CJ133" i="2"/>
  <c r="CL133" i="2"/>
  <c r="CN133" i="2"/>
  <c r="CO133" i="2"/>
  <c r="CP133" i="2"/>
  <c r="CQ133" i="2"/>
  <c r="CS133" i="2" s="1"/>
  <c r="AL133" i="2" s="1"/>
  <c r="CT133" i="2"/>
  <c r="CU133" i="2"/>
  <c r="CV133" i="2"/>
  <c r="AS133" i="2" s="1"/>
  <c r="CX133" i="2"/>
  <c r="BM134" i="2"/>
  <c r="BZ134" i="2"/>
  <c r="CJ134" i="2"/>
  <c r="CL134" i="2"/>
  <c r="CN134" i="2"/>
  <c r="CO134" i="2"/>
  <c r="CP134" i="2"/>
  <c r="CQ134" i="2"/>
  <c r="CS134" i="2" s="1"/>
  <c r="AL134" i="2" s="1"/>
  <c r="CT134" i="2"/>
  <c r="CU134" i="2"/>
  <c r="CX134" i="2"/>
  <c r="CV134" i="2" s="1"/>
  <c r="AS134" i="2" s="1"/>
  <c r="BM135" i="2"/>
  <c r="BZ135" i="2"/>
  <c r="CJ135" i="2"/>
  <c r="CL135" i="2"/>
  <c r="CN135" i="2"/>
  <c r="CO135" i="2"/>
  <c r="CP135" i="2"/>
  <c r="CQ135" i="2"/>
  <c r="CS135" i="2" s="1"/>
  <c r="AL135" i="2" s="1"/>
  <c r="CT135" i="2"/>
  <c r="CU135" i="2"/>
  <c r="CV135" i="2"/>
  <c r="AS135" i="2" s="1"/>
  <c r="CX135" i="2"/>
  <c r="BM136" i="2"/>
  <c r="BZ136" i="2"/>
  <c r="CJ136" i="2"/>
  <c r="CL136" i="2"/>
  <c r="CN136" i="2"/>
  <c r="CO136" i="2"/>
  <c r="CP136" i="2"/>
  <c r="CQ136" i="2"/>
  <c r="CS136" i="2" s="1"/>
  <c r="AL136" i="2" s="1"/>
  <c r="CT136" i="2"/>
  <c r="CU136" i="2"/>
  <c r="CV136" i="2"/>
  <c r="AS136" i="2" s="1"/>
  <c r="CX136" i="2"/>
  <c r="BM137" i="2"/>
  <c r="BZ137" i="2"/>
  <c r="CJ137" i="2"/>
  <c r="CL137" i="2"/>
  <c r="CN137" i="2"/>
  <c r="CQ137" i="2" s="1"/>
  <c r="CS137" i="2" s="1"/>
  <c r="AL137" i="2" s="1"/>
  <c r="CO137" i="2"/>
  <c r="CP137" i="2"/>
  <c r="CT137" i="2"/>
  <c r="CU137" i="2"/>
  <c r="BM138" i="2"/>
  <c r="BZ138" i="2"/>
  <c r="CJ138" i="2"/>
  <c r="CL138" i="2"/>
  <c r="CN138" i="2"/>
  <c r="CQ138" i="2" s="1"/>
  <c r="CS138" i="2" s="1"/>
  <c r="AL138" i="2" s="1"/>
  <c r="CO138" i="2"/>
  <c r="CP138" i="2"/>
  <c r="CT138" i="2"/>
  <c r="CU138" i="2"/>
  <c r="BM139" i="2"/>
  <c r="BZ139" i="2"/>
  <c r="CJ139" i="2"/>
  <c r="CL139" i="2"/>
  <c r="CN139" i="2"/>
  <c r="CO139" i="2"/>
  <c r="CP139" i="2"/>
  <c r="CQ139" i="2"/>
  <c r="CS139" i="2" s="1"/>
  <c r="AL139" i="2" s="1"/>
  <c r="CT139" i="2"/>
  <c r="CU139" i="2"/>
  <c r="CX139" i="2"/>
  <c r="CV139" i="2" s="1"/>
  <c r="AS139" i="2" s="1"/>
  <c r="BM140" i="2"/>
  <c r="BZ140" i="2"/>
  <c r="CJ140" i="2"/>
  <c r="CL140" i="2"/>
  <c r="CN140" i="2"/>
  <c r="CO140" i="2"/>
  <c r="CP140" i="2"/>
  <c r="CQ140" i="2"/>
  <c r="CS140" i="2" s="1"/>
  <c r="AL140" i="2" s="1"/>
  <c r="CT140" i="2"/>
  <c r="CU140" i="2"/>
  <c r="CX140" i="2"/>
  <c r="CV140" i="2" s="1"/>
  <c r="AS140" i="2" s="1"/>
  <c r="BM141" i="2"/>
  <c r="BZ141" i="2"/>
  <c r="CJ141" i="2"/>
  <c r="CL141" i="2"/>
  <c r="CN141" i="2"/>
  <c r="CO141" i="2"/>
  <c r="CP141" i="2"/>
  <c r="CT141" i="2"/>
  <c r="CU141" i="2"/>
  <c r="BM142" i="2"/>
  <c r="BZ142" i="2"/>
  <c r="CJ142" i="2"/>
  <c r="CL142" i="2"/>
  <c r="CN142" i="2"/>
  <c r="CQ142" i="2" s="1"/>
  <c r="CS142" i="2" s="1"/>
  <c r="AL142" i="2" s="1"/>
  <c r="CO142" i="2"/>
  <c r="CP142" i="2"/>
  <c r="CT142" i="2"/>
  <c r="CU142" i="2"/>
  <c r="BM143" i="2"/>
  <c r="BZ143" i="2"/>
  <c r="CJ143" i="2"/>
  <c r="CL143" i="2"/>
  <c r="CN143" i="2"/>
  <c r="CO143" i="2"/>
  <c r="CP143" i="2"/>
  <c r="CT143" i="2"/>
  <c r="CU143" i="2"/>
  <c r="BM144" i="2"/>
  <c r="BZ144" i="2"/>
  <c r="CJ144" i="2"/>
  <c r="CL144" i="2"/>
  <c r="CN144" i="2"/>
  <c r="CO144" i="2"/>
  <c r="CP144" i="2"/>
  <c r="CQ144" i="2"/>
  <c r="CS144" i="2" s="1"/>
  <c r="AL144" i="2" s="1"/>
  <c r="CT144" i="2"/>
  <c r="CU144" i="2"/>
  <c r="CX144" i="2"/>
  <c r="CV144" i="2" s="1"/>
  <c r="AS144" i="2" s="1"/>
  <c r="BM145" i="2"/>
  <c r="BZ145" i="2"/>
  <c r="CJ145" i="2"/>
  <c r="CL145" i="2"/>
  <c r="CN145" i="2"/>
  <c r="CO145" i="2"/>
  <c r="CP145" i="2"/>
  <c r="CQ145" i="2"/>
  <c r="CS145" i="2" s="1"/>
  <c r="AL145" i="2" s="1"/>
  <c r="CT145" i="2"/>
  <c r="CU145" i="2"/>
  <c r="CX145" i="2"/>
  <c r="CV145" i="2" s="1"/>
  <c r="AS145" i="2" s="1"/>
  <c r="BM146" i="2"/>
  <c r="BZ146" i="2"/>
  <c r="CJ146" i="2"/>
  <c r="CL146" i="2"/>
  <c r="CN146" i="2"/>
  <c r="CO146" i="2"/>
  <c r="CP146" i="2"/>
  <c r="CQ146" i="2"/>
  <c r="CS146" i="2" s="1"/>
  <c r="AL146" i="2" s="1"/>
  <c r="CT146" i="2"/>
  <c r="CU146" i="2"/>
  <c r="CV146" i="2"/>
  <c r="AS146" i="2" s="1"/>
  <c r="CX146" i="2"/>
  <c r="BM147" i="2"/>
  <c r="BZ147" i="2"/>
  <c r="CJ147" i="2"/>
  <c r="CL147" i="2"/>
  <c r="CN147" i="2"/>
  <c r="CO147" i="2"/>
  <c r="CP147" i="2"/>
  <c r="CT147" i="2"/>
  <c r="CU147" i="2"/>
  <c r="BM148" i="2"/>
  <c r="BZ148" i="2"/>
  <c r="CJ148" i="2"/>
  <c r="CL148" i="2"/>
  <c r="CN148" i="2"/>
  <c r="CQ148" i="2" s="1"/>
  <c r="CS148" i="2" s="1"/>
  <c r="AL148" i="2" s="1"/>
  <c r="CO148" i="2"/>
  <c r="CP148" i="2"/>
  <c r="CT148" i="2"/>
  <c r="CU148" i="2"/>
  <c r="BM149" i="2"/>
  <c r="BZ149" i="2"/>
  <c r="CJ149" i="2"/>
  <c r="CL149" i="2"/>
  <c r="CN149" i="2"/>
  <c r="CO149" i="2"/>
  <c r="CP149" i="2"/>
  <c r="CT149" i="2"/>
  <c r="CU149" i="2"/>
  <c r="BM150" i="2"/>
  <c r="BZ150" i="2"/>
  <c r="CJ150" i="2"/>
  <c r="CL150" i="2"/>
  <c r="CN150" i="2"/>
  <c r="CQ150" i="2" s="1"/>
  <c r="CS150" i="2" s="1"/>
  <c r="AL150" i="2" s="1"/>
  <c r="CO150" i="2"/>
  <c r="CP150" i="2"/>
  <c r="CT150" i="2"/>
  <c r="CU150" i="2"/>
  <c r="BM151" i="2"/>
  <c r="BZ151" i="2"/>
  <c r="CJ151" i="2"/>
  <c r="CL151" i="2"/>
  <c r="CN151" i="2"/>
  <c r="CO151" i="2"/>
  <c r="CP151" i="2"/>
  <c r="CQ151" i="2"/>
  <c r="CS151" i="2" s="1"/>
  <c r="AL151" i="2" s="1"/>
  <c r="CT151" i="2"/>
  <c r="CU151" i="2"/>
  <c r="CV151" i="2"/>
  <c r="AS151" i="2" s="1"/>
  <c r="CX151" i="2"/>
  <c r="BM152" i="2"/>
  <c r="BZ152" i="2"/>
  <c r="CJ152" i="2"/>
  <c r="CL152" i="2"/>
  <c r="CN152" i="2"/>
  <c r="CO152" i="2"/>
  <c r="CP152" i="2"/>
  <c r="CQ152" i="2"/>
  <c r="CS152" i="2" s="1"/>
  <c r="AL152" i="2" s="1"/>
  <c r="CT152" i="2"/>
  <c r="CU152" i="2"/>
  <c r="CV152" i="2"/>
  <c r="AS152" i="2" s="1"/>
  <c r="CX152" i="2"/>
  <c r="BM153" i="2"/>
  <c r="BZ153" i="2"/>
  <c r="CJ153" i="2"/>
  <c r="CL153" i="2"/>
  <c r="CN153" i="2"/>
  <c r="CO153" i="2"/>
  <c r="CP153" i="2"/>
  <c r="CQ153" i="2"/>
  <c r="CS153" i="2" s="1"/>
  <c r="AL153" i="2" s="1"/>
  <c r="CT153" i="2"/>
  <c r="CU153" i="2"/>
  <c r="CX153" i="2"/>
  <c r="CV153" i="2" s="1"/>
  <c r="AS153" i="2" s="1"/>
  <c r="BM154" i="2"/>
  <c r="BZ154" i="2"/>
  <c r="CJ154" i="2"/>
  <c r="CL154" i="2"/>
  <c r="CN154" i="2"/>
  <c r="CX154" i="2" s="1"/>
  <c r="CV154" i="2" s="1"/>
  <c r="AS154" i="2" s="1"/>
  <c r="CO154" i="2"/>
  <c r="CP154" i="2"/>
  <c r="CT154" i="2"/>
  <c r="CU154" i="2"/>
  <c r="BM155" i="2"/>
  <c r="BZ155" i="2"/>
  <c r="CJ155" i="2"/>
  <c r="CL155" i="2"/>
  <c r="CN155" i="2"/>
  <c r="CQ155" i="2" s="1"/>
  <c r="CS155" i="2" s="1"/>
  <c r="AL155" i="2" s="1"/>
  <c r="CO155" i="2"/>
  <c r="CP155" i="2"/>
  <c r="CT155" i="2"/>
  <c r="CU155" i="2"/>
  <c r="CQ154" i="2" l="1"/>
  <c r="CS154" i="2" s="1"/>
  <c r="AL154" i="2" s="1"/>
  <c r="CX150" i="2"/>
  <c r="CV150" i="2" s="1"/>
  <c r="AS150" i="2" s="1"/>
  <c r="CQ149" i="2"/>
  <c r="CS149" i="2" s="1"/>
  <c r="AL149" i="2" s="1"/>
  <c r="CX149" i="2"/>
  <c r="CV149" i="2" s="1"/>
  <c r="AS149" i="2" s="1"/>
  <c r="CQ143" i="2"/>
  <c r="CS143" i="2" s="1"/>
  <c r="AL143" i="2" s="1"/>
  <c r="CX143" i="2"/>
  <c r="CV143" i="2" s="1"/>
  <c r="AS143" i="2" s="1"/>
  <c r="CQ141" i="2"/>
  <c r="CS141" i="2" s="1"/>
  <c r="AL141" i="2" s="1"/>
  <c r="CX141" i="2"/>
  <c r="CV141" i="2" s="1"/>
  <c r="AS141" i="2" s="1"/>
  <c r="CX148" i="2"/>
  <c r="CV148" i="2" s="1"/>
  <c r="AS148" i="2" s="1"/>
  <c r="CQ147" i="2"/>
  <c r="CS147" i="2" s="1"/>
  <c r="AL147" i="2" s="1"/>
  <c r="CX147" i="2"/>
  <c r="CV147" i="2" s="1"/>
  <c r="AS147" i="2" s="1"/>
  <c r="CQ132" i="2"/>
  <c r="CS132" i="2" s="1"/>
  <c r="AL132" i="2" s="1"/>
  <c r="CX132" i="2"/>
  <c r="CV132" i="2" s="1"/>
  <c r="AS132" i="2" s="1"/>
  <c r="CQ129" i="2"/>
  <c r="CS129" i="2" s="1"/>
  <c r="AL129" i="2" s="1"/>
  <c r="CX129" i="2"/>
  <c r="CV129" i="2" s="1"/>
  <c r="AS129" i="2" s="1"/>
  <c r="CQ126" i="2"/>
  <c r="CS126" i="2" s="1"/>
  <c r="AL126" i="2" s="1"/>
  <c r="CX126" i="2"/>
  <c r="CV126" i="2" s="1"/>
  <c r="AS126" i="2" s="1"/>
  <c r="CQ124" i="2"/>
  <c r="CS124" i="2" s="1"/>
  <c r="AL124" i="2" s="1"/>
  <c r="CX124" i="2"/>
  <c r="CV124" i="2" s="1"/>
  <c r="AS124" i="2" s="1"/>
  <c r="CX142" i="2"/>
  <c r="CV142" i="2" s="1"/>
  <c r="AS142" i="2" s="1"/>
  <c r="CX138" i="2"/>
  <c r="CV138" i="2" s="1"/>
  <c r="AS138" i="2" s="1"/>
  <c r="CX137" i="2"/>
  <c r="CV137" i="2" s="1"/>
  <c r="AS137" i="2" s="1"/>
  <c r="CQ120" i="2"/>
  <c r="CS120" i="2" s="1"/>
  <c r="AL120" i="2" s="1"/>
  <c r="CX120" i="2"/>
  <c r="CV120" i="2" s="1"/>
  <c r="AS120" i="2" s="1"/>
  <c r="CQ116" i="2"/>
  <c r="CS116" i="2" s="1"/>
  <c r="AL116" i="2" s="1"/>
  <c r="CX116" i="2"/>
  <c r="CV116" i="2" s="1"/>
  <c r="AS116" i="2" s="1"/>
  <c r="CX118" i="2"/>
  <c r="CV118" i="2" s="1"/>
  <c r="AS118" i="2" s="1"/>
  <c r="CX155" i="2"/>
  <c r="CV155" i="2" s="1"/>
  <c r="AS155" i="2" s="1"/>
  <c r="AL121" i="2"/>
  <c r="CQ112" i="2"/>
  <c r="CS112" i="2" s="1"/>
  <c r="AL112" i="2" s="1"/>
  <c r="CX112" i="2"/>
  <c r="CV112" i="2" s="1"/>
  <c r="AS112" i="2" s="1"/>
  <c r="CQ110" i="2"/>
  <c r="CS110" i="2" s="1"/>
  <c r="AL110" i="2" s="1"/>
  <c r="CX110" i="2"/>
  <c r="CV110" i="2" s="1"/>
  <c r="AS110" i="2" s="1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10" i="2"/>
  <c r="X56" i="9" l="1"/>
  <c r="I61" i="9"/>
  <c r="C61" i="9"/>
  <c r="A61" i="9"/>
  <c r="I60" i="9"/>
  <c r="C60" i="9"/>
  <c r="X59" i="9"/>
  <c r="I59" i="9"/>
  <c r="C59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Y7" i="9"/>
  <c r="V7" i="9"/>
  <c r="D5" i="9"/>
  <c r="R4" i="9"/>
  <c r="Y1" i="9"/>
  <c r="Y102" i="2" l="1"/>
  <c r="R102" i="2"/>
  <c r="Y78" i="2"/>
  <c r="R78" i="2"/>
  <c r="Y54" i="2"/>
  <c r="R54" i="2"/>
  <c r="AI587" i="4" l="1"/>
  <c r="AI586" i="4"/>
  <c r="AI585" i="4"/>
  <c r="AI584" i="4"/>
  <c r="A36" i="9"/>
  <c r="B40" i="8"/>
  <c r="B41" i="8"/>
  <c r="B39" i="8"/>
  <c r="B38" i="8"/>
  <c r="A41" i="8" l="1"/>
  <c r="A36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P25" i="8"/>
  <c r="A26" i="8"/>
  <c r="A36" i="8"/>
  <c r="A35" i="8"/>
  <c r="A34" i="8"/>
  <c r="A33" i="8"/>
  <c r="A32" i="8"/>
  <c r="A31" i="8"/>
  <c r="A30" i="8"/>
  <c r="A29" i="8"/>
  <c r="A28" i="8"/>
  <c r="A27" i="8"/>
  <c r="AW582" i="4"/>
  <c r="AW581" i="4"/>
  <c r="AW580" i="4"/>
  <c r="AW579" i="4"/>
  <c r="AW578" i="4"/>
  <c r="AW577" i="4"/>
  <c r="AW576" i="4"/>
  <c r="AW575" i="4"/>
  <c r="AW574" i="4"/>
  <c r="AW573" i="4"/>
  <c r="AW572" i="4"/>
  <c r="AW571" i="4"/>
  <c r="AW570" i="4"/>
  <c r="AW569" i="4"/>
  <c r="AW568" i="4"/>
  <c r="AW567" i="4"/>
  <c r="AH582" i="4"/>
  <c r="AH581" i="4"/>
  <c r="AH580" i="4"/>
  <c r="AH579" i="4"/>
  <c r="AH578" i="4"/>
  <c r="AH577" i="4"/>
  <c r="AH576" i="4"/>
  <c r="AH575" i="4"/>
  <c r="AH574" i="4"/>
  <c r="AH573" i="4"/>
  <c r="AH572" i="4"/>
  <c r="AH571" i="4"/>
  <c r="AH570" i="4"/>
  <c r="AH569" i="4"/>
  <c r="AH568" i="4"/>
  <c r="AH567" i="4"/>
  <c r="P28" i="8" l="1"/>
  <c r="P29" i="8"/>
  <c r="P30" i="8"/>
  <c r="P31" i="8"/>
  <c r="P32" i="8"/>
  <c r="P33" i="8"/>
  <c r="P34" i="8"/>
  <c r="P35" i="8"/>
  <c r="P36" i="8"/>
  <c r="P27" i="8"/>
  <c r="A21" i="8"/>
  <c r="A22" i="8"/>
  <c r="A23" i="8"/>
  <c r="A24" i="8"/>
  <c r="A25" i="8"/>
  <c r="P22" i="8"/>
  <c r="P23" i="8"/>
  <c r="P24" i="8"/>
  <c r="P26" i="8"/>
  <c r="AH587" i="4" l="1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P21" i="8" l="1"/>
  <c r="B3" i="4" l="1"/>
  <c r="J4" i="9" s="1"/>
  <c r="Y7" i="3" l="1"/>
  <c r="AB13" i="8"/>
  <c r="B1" i="4" l="1"/>
  <c r="D4" i="9" s="1"/>
  <c r="B2" i="4"/>
  <c r="G4" i="9" s="1"/>
  <c r="A2" i="4" l="1"/>
  <c r="B4" i="4" l="1"/>
  <c r="N4" i="9" s="1"/>
  <c r="BI559" i="4" l="1"/>
  <c r="AT550" i="4" l="1"/>
  <c r="AO553" i="4"/>
  <c r="A52" i="8" l="1"/>
  <c r="A61" i="3"/>
  <c r="I61" i="3"/>
  <c r="DX205" i="2" l="1"/>
  <c r="DL205" i="2"/>
  <c r="E16" i="4" l="1"/>
  <c r="B16" i="4"/>
  <c r="AH598" i="4" l="1"/>
  <c r="W17" i="8" l="1"/>
  <c r="X18" i="8"/>
  <c r="V18" i="8"/>
  <c r="T18" i="8"/>
  <c r="J17" i="8"/>
  <c r="K18" i="8"/>
  <c r="I18" i="8"/>
  <c r="G18" i="8"/>
  <c r="M52" i="8"/>
  <c r="M50" i="8"/>
  <c r="M48" i="8"/>
  <c r="H52" i="8"/>
  <c r="H50" i="8"/>
  <c r="H48" i="8"/>
  <c r="A46" i="8"/>
  <c r="A45" i="8"/>
  <c r="X59" i="3"/>
  <c r="X56" i="3"/>
  <c r="DC234" i="2" l="1"/>
  <c r="DC233" i="2"/>
  <c r="I60" i="3"/>
  <c r="I59" i="3"/>
  <c r="C61" i="3"/>
  <c r="C60" i="3"/>
  <c r="C59" i="3"/>
  <c r="DO240" i="2"/>
  <c r="DJ240" i="2"/>
  <c r="DO238" i="2"/>
  <c r="DJ238" i="2"/>
  <c r="DO236" i="2"/>
  <c r="DJ236" i="2"/>
  <c r="DY206" i="2"/>
  <c r="DW206" i="2"/>
  <c r="DU206" i="2"/>
  <c r="DM206" i="2"/>
  <c r="DK206" i="2"/>
  <c r="DI206" i="2"/>
  <c r="AR559" i="4"/>
  <c r="AL559" i="4"/>
  <c r="AH559" i="4"/>
  <c r="AZ553" i="4"/>
  <c r="BK552" i="4"/>
  <c r="BG552" i="4"/>
  <c r="BD552" i="4"/>
  <c r="AZ552" i="4"/>
  <c r="BF547" i="4"/>
  <c r="AZ548" i="4"/>
  <c r="AZ547" i="4"/>
  <c r="AS548" i="4"/>
  <c r="AS549" i="4"/>
  <c r="AS550" i="4"/>
  <c r="AS547" i="4"/>
  <c r="AN548" i="4"/>
  <c r="AN549" i="4"/>
  <c r="AN550" i="4"/>
  <c r="AN551" i="4"/>
  <c r="AN552" i="4"/>
  <c r="AN553" i="4"/>
  <c r="AN547" i="4"/>
  <c r="AI583" i="4"/>
  <c r="C11" i="4" l="1"/>
  <c r="C10" i="4"/>
  <c r="C9" i="4"/>
  <c r="C8" i="4"/>
  <c r="AF202" i="4" l="1"/>
  <c r="AF204" i="4"/>
  <c r="AF206" i="4"/>
  <c r="AF208" i="4"/>
  <c r="AF210" i="4"/>
  <c r="AF212" i="4"/>
  <c r="AF214" i="4"/>
  <c r="AF216" i="4"/>
  <c r="AF218" i="4"/>
  <c r="AF220" i="4"/>
  <c r="AF222" i="4"/>
  <c r="AF224" i="4"/>
  <c r="AF226" i="4"/>
  <c r="AF228" i="4"/>
  <c r="AF230" i="4"/>
  <c r="AF232" i="4"/>
  <c r="AF234" i="4"/>
  <c r="AF236" i="4"/>
  <c r="AF238" i="4"/>
  <c r="AF240" i="4"/>
  <c r="AF242" i="4"/>
  <c r="AF244" i="4"/>
  <c r="AF246" i="4"/>
  <c r="AF108" i="4"/>
  <c r="AF110" i="4"/>
  <c r="AF112" i="4"/>
  <c r="AF114" i="4"/>
  <c r="AF116" i="4"/>
  <c r="AF118" i="4"/>
  <c r="AF120" i="4"/>
  <c r="AF122" i="4"/>
  <c r="AF124" i="4"/>
  <c r="AF126" i="4"/>
  <c r="AF128" i="4"/>
  <c r="AF130" i="4"/>
  <c r="AF132" i="4"/>
  <c r="AF134" i="4"/>
  <c r="AF136" i="4"/>
  <c r="AF138" i="4"/>
  <c r="AF140" i="4"/>
  <c r="AF142" i="4"/>
  <c r="AF144" i="4"/>
  <c r="AF146" i="4"/>
  <c r="AF148" i="4"/>
  <c r="AF150" i="4"/>
  <c r="AF152" i="4"/>
  <c r="AF154" i="4"/>
  <c r="AF156" i="4"/>
  <c r="AF158" i="4"/>
  <c r="AF160" i="4"/>
  <c r="AF162" i="4"/>
  <c r="AF164" i="4"/>
  <c r="AF203" i="4"/>
  <c r="AF205" i="4"/>
  <c r="AF207" i="4"/>
  <c r="AF209" i="4"/>
  <c r="AF211" i="4"/>
  <c r="AF213" i="4"/>
  <c r="AF215" i="4"/>
  <c r="AF217" i="4"/>
  <c r="AF219" i="4"/>
  <c r="AF221" i="4"/>
  <c r="AF223" i="4"/>
  <c r="AF168" i="4"/>
  <c r="AF171" i="4"/>
  <c r="AF176" i="4"/>
  <c r="AF179" i="4"/>
  <c r="AF184" i="4"/>
  <c r="AF187" i="4"/>
  <c r="AF192" i="4"/>
  <c r="AF195" i="4"/>
  <c r="AF200" i="4"/>
  <c r="AF237" i="4"/>
  <c r="AF245" i="4"/>
  <c r="AF113" i="4"/>
  <c r="AF121" i="4"/>
  <c r="AF133" i="4"/>
  <c r="AF141" i="4"/>
  <c r="AF153" i="4"/>
  <c r="AF181" i="4"/>
  <c r="AF186" i="4"/>
  <c r="AF194" i="4"/>
  <c r="AF227" i="4"/>
  <c r="AF231" i="4"/>
  <c r="AF235" i="4"/>
  <c r="AF239" i="4"/>
  <c r="AF243" i="4"/>
  <c r="AF107" i="4"/>
  <c r="AF111" i="4"/>
  <c r="AF115" i="4"/>
  <c r="AF119" i="4"/>
  <c r="AF123" i="4"/>
  <c r="AF127" i="4"/>
  <c r="AF131" i="4"/>
  <c r="AF135" i="4"/>
  <c r="AF139" i="4"/>
  <c r="AF143" i="4"/>
  <c r="AF147" i="4"/>
  <c r="AF151" i="4"/>
  <c r="AF155" i="4"/>
  <c r="AF159" i="4"/>
  <c r="AF163" i="4"/>
  <c r="AF166" i="4"/>
  <c r="AF169" i="4"/>
  <c r="AF174" i="4"/>
  <c r="AF177" i="4"/>
  <c r="AF182" i="4"/>
  <c r="AF185" i="4"/>
  <c r="AF190" i="4"/>
  <c r="AF193" i="4"/>
  <c r="AF198" i="4"/>
  <c r="AF201" i="4"/>
  <c r="AF125" i="4"/>
  <c r="AF145" i="4"/>
  <c r="AF157" i="4"/>
  <c r="AF165" i="4"/>
  <c r="AF170" i="4"/>
  <c r="AF178" i="4"/>
  <c r="AF189" i="4"/>
  <c r="AF197" i="4"/>
  <c r="AF167" i="4"/>
  <c r="AF172" i="4"/>
  <c r="AF175" i="4"/>
  <c r="AF180" i="4"/>
  <c r="AF183" i="4"/>
  <c r="AF188" i="4"/>
  <c r="AF191" i="4"/>
  <c r="AF196" i="4"/>
  <c r="AF199" i="4"/>
  <c r="AF225" i="4"/>
  <c r="AF229" i="4"/>
  <c r="AF233" i="4"/>
  <c r="AF241" i="4"/>
  <c r="AF109" i="4"/>
  <c r="AF117" i="4"/>
  <c r="AF129" i="4"/>
  <c r="AF137" i="4"/>
  <c r="AF149" i="4"/>
  <c r="AF161" i="4"/>
  <c r="AF173" i="4"/>
  <c r="AG202" i="4"/>
  <c r="AG204" i="4"/>
  <c r="AG206" i="4"/>
  <c r="AG208" i="4"/>
  <c r="AG210" i="4"/>
  <c r="AG212" i="4"/>
  <c r="AG214" i="4"/>
  <c r="AG216" i="4"/>
  <c r="AG218" i="4"/>
  <c r="AG220" i="4"/>
  <c r="AG222" i="4"/>
  <c r="AG224" i="4"/>
  <c r="AG226" i="4"/>
  <c r="AG228" i="4"/>
  <c r="AG230" i="4"/>
  <c r="AG232" i="4"/>
  <c r="AG234" i="4"/>
  <c r="AG236" i="4"/>
  <c r="AG238" i="4"/>
  <c r="AG240" i="4"/>
  <c r="AG242" i="4"/>
  <c r="AG244" i="4"/>
  <c r="AG246" i="4"/>
  <c r="AG108" i="4"/>
  <c r="AG110" i="4"/>
  <c r="AG112" i="4"/>
  <c r="AG114" i="4"/>
  <c r="AG116" i="4"/>
  <c r="AG118" i="4"/>
  <c r="AG120" i="4"/>
  <c r="AG122" i="4"/>
  <c r="AG124" i="4"/>
  <c r="AG126" i="4"/>
  <c r="AG128" i="4"/>
  <c r="AG130" i="4"/>
  <c r="AG132" i="4"/>
  <c r="AG134" i="4"/>
  <c r="AG136" i="4"/>
  <c r="AG138" i="4"/>
  <c r="AG140" i="4"/>
  <c r="AG142" i="4"/>
  <c r="AG144" i="4"/>
  <c r="AG146" i="4"/>
  <c r="AG148" i="4"/>
  <c r="AG150" i="4"/>
  <c r="AG152" i="4"/>
  <c r="AG154" i="4"/>
  <c r="AG156" i="4"/>
  <c r="AG158" i="4"/>
  <c r="AG160" i="4"/>
  <c r="AG162" i="4"/>
  <c r="AG164" i="4"/>
  <c r="AG166" i="4"/>
  <c r="AG168" i="4"/>
  <c r="AG170" i="4"/>
  <c r="AG172" i="4"/>
  <c r="AG174" i="4"/>
  <c r="AG176" i="4"/>
  <c r="AG178" i="4"/>
  <c r="AG180" i="4"/>
  <c r="AG182" i="4"/>
  <c r="AG184" i="4"/>
  <c r="AG186" i="4"/>
  <c r="AG188" i="4"/>
  <c r="AG190" i="4"/>
  <c r="AG192" i="4"/>
  <c r="AG194" i="4"/>
  <c r="AG196" i="4"/>
  <c r="AG198" i="4"/>
  <c r="AG200" i="4"/>
  <c r="AG203" i="4"/>
  <c r="AG211" i="4"/>
  <c r="AG219" i="4"/>
  <c r="AG225" i="4"/>
  <c r="AG229" i="4"/>
  <c r="AG233" i="4"/>
  <c r="AG237" i="4"/>
  <c r="AG241" i="4"/>
  <c r="AG245" i="4"/>
  <c r="AG109" i="4"/>
  <c r="AG113" i="4"/>
  <c r="AG117" i="4"/>
  <c r="AG121" i="4"/>
  <c r="AG125" i="4"/>
  <c r="AG129" i="4"/>
  <c r="AG133" i="4"/>
  <c r="AG137" i="4"/>
  <c r="AG141" i="4"/>
  <c r="AG145" i="4"/>
  <c r="AG149" i="4"/>
  <c r="AG153" i="4"/>
  <c r="AG157" i="4"/>
  <c r="AG161" i="4"/>
  <c r="AG165" i="4"/>
  <c r="AG173" i="4"/>
  <c r="AG181" i="4"/>
  <c r="AG189" i="4"/>
  <c r="AG197" i="4"/>
  <c r="AG217" i="4"/>
  <c r="AG167" i="4"/>
  <c r="AG175" i="4"/>
  <c r="AG205" i="4"/>
  <c r="AG213" i="4"/>
  <c r="AG221" i="4"/>
  <c r="AG171" i="4"/>
  <c r="AG179" i="4"/>
  <c r="AG187" i="4"/>
  <c r="AG195" i="4"/>
  <c r="AG199" i="4"/>
  <c r="AG207" i="4"/>
  <c r="AG215" i="4"/>
  <c r="AG223" i="4"/>
  <c r="AG227" i="4"/>
  <c r="AG231" i="4"/>
  <c r="AG235" i="4"/>
  <c r="AG239" i="4"/>
  <c r="AG243" i="4"/>
  <c r="AG107" i="4"/>
  <c r="AG111" i="4"/>
  <c r="AG115" i="4"/>
  <c r="AG119" i="4"/>
  <c r="AG123" i="4"/>
  <c r="AG127" i="4"/>
  <c r="AG131" i="4"/>
  <c r="AG135" i="4"/>
  <c r="AG139" i="4"/>
  <c r="AG143" i="4"/>
  <c r="AG147" i="4"/>
  <c r="AG151" i="4"/>
  <c r="AG155" i="4"/>
  <c r="AG159" i="4"/>
  <c r="AG163" i="4"/>
  <c r="AG169" i="4"/>
  <c r="AG177" i="4"/>
  <c r="AG185" i="4"/>
  <c r="AG193" i="4"/>
  <c r="AG201" i="4"/>
  <c r="AG209" i="4"/>
  <c r="AG183" i="4"/>
  <c r="AG191" i="4"/>
  <c r="AG106" i="4"/>
  <c r="AG104" i="4"/>
  <c r="AG102" i="4"/>
  <c r="AG100" i="4"/>
  <c r="AG98" i="4"/>
  <c r="AG96" i="4"/>
  <c r="AG94" i="4"/>
  <c r="AG92" i="4"/>
  <c r="AG90" i="4"/>
  <c r="AG88" i="4"/>
  <c r="AG86" i="4"/>
  <c r="AG84" i="4"/>
  <c r="AG82" i="4"/>
  <c r="AG80" i="4"/>
  <c r="AG78" i="4"/>
  <c r="AG76" i="4"/>
  <c r="AG74" i="4"/>
  <c r="AG72" i="4"/>
  <c r="AG70" i="4"/>
  <c r="AG68" i="4"/>
  <c r="AG66" i="4"/>
  <c r="AG64" i="4"/>
  <c r="AG62" i="4"/>
  <c r="AG60" i="4"/>
  <c r="AG58" i="4"/>
  <c r="AG56" i="4"/>
  <c r="AG54" i="4"/>
  <c r="AG52" i="4"/>
  <c r="AG50" i="4"/>
  <c r="AG48" i="4"/>
  <c r="AG105" i="4"/>
  <c r="AG103" i="4"/>
  <c r="AG101" i="4"/>
  <c r="AG99" i="4"/>
  <c r="AG97" i="4"/>
  <c r="AG95" i="4"/>
  <c r="AG93" i="4"/>
  <c r="AG91" i="4"/>
  <c r="AG89" i="4"/>
  <c r="AG87" i="4"/>
  <c r="AG85" i="4"/>
  <c r="AG83" i="4"/>
  <c r="AG81" i="4"/>
  <c r="AG79" i="4"/>
  <c r="AG77" i="4"/>
  <c r="AG75" i="4"/>
  <c r="AG73" i="4"/>
  <c r="AG71" i="4"/>
  <c r="AG69" i="4"/>
  <c r="AG67" i="4"/>
  <c r="AG65" i="4"/>
  <c r="AG63" i="4"/>
  <c r="AG61" i="4"/>
  <c r="AG59" i="4"/>
  <c r="AG57" i="4"/>
  <c r="AG55" i="4"/>
  <c r="AG53" i="4"/>
  <c r="AG51" i="4"/>
  <c r="AG49" i="4"/>
  <c r="AG47" i="4"/>
  <c r="AF105" i="4"/>
  <c r="AF97" i="4"/>
  <c r="AF95" i="4"/>
  <c r="AF91" i="4"/>
  <c r="AF87" i="4"/>
  <c r="AF83" i="4"/>
  <c r="AF77" i="4"/>
  <c r="AF71" i="4"/>
  <c r="AF65" i="4"/>
  <c r="AF61" i="4"/>
  <c r="AF55" i="4"/>
  <c r="AF51" i="4"/>
  <c r="AF106" i="4"/>
  <c r="AF104" i="4"/>
  <c r="AF102" i="4"/>
  <c r="AF100" i="4"/>
  <c r="AF98" i="4"/>
  <c r="AF96" i="4"/>
  <c r="AF94" i="4"/>
  <c r="AF92" i="4"/>
  <c r="AF90" i="4"/>
  <c r="AF88" i="4"/>
  <c r="AF86" i="4"/>
  <c r="AF84" i="4"/>
  <c r="AF82" i="4"/>
  <c r="AF80" i="4"/>
  <c r="AF78" i="4"/>
  <c r="AF76" i="4"/>
  <c r="AF74" i="4"/>
  <c r="AF72" i="4"/>
  <c r="AF70" i="4"/>
  <c r="AF68" i="4"/>
  <c r="AF66" i="4"/>
  <c r="AF64" i="4"/>
  <c r="AF62" i="4"/>
  <c r="AF60" i="4"/>
  <c r="AF58" i="4"/>
  <c r="AF56" i="4"/>
  <c r="AF54" i="4"/>
  <c r="AF52" i="4"/>
  <c r="AF50" i="4"/>
  <c r="AF48" i="4"/>
  <c r="AF103" i="4"/>
  <c r="AF99" i="4"/>
  <c r="AF93" i="4"/>
  <c r="AF89" i="4"/>
  <c r="AF85" i="4"/>
  <c r="AF81" i="4"/>
  <c r="AF75" i="4"/>
  <c r="AF73" i="4"/>
  <c r="AF69" i="4"/>
  <c r="AF63" i="4"/>
  <c r="AF57" i="4"/>
  <c r="AF53" i="4"/>
  <c r="AF47" i="4"/>
  <c r="AF101" i="4"/>
  <c r="AF79" i="4"/>
  <c r="AF67" i="4"/>
  <c r="AF59" i="4"/>
  <c r="AF49" i="4"/>
  <c r="X47" i="4"/>
  <c r="X51" i="4"/>
  <c r="X55" i="4"/>
  <c r="X59" i="4"/>
  <c r="X63" i="4"/>
  <c r="X49" i="4"/>
  <c r="X57" i="4"/>
  <c r="X61" i="4"/>
  <c r="X50" i="4"/>
  <c r="X58" i="4"/>
  <c r="X62" i="4"/>
  <c r="X48" i="4"/>
  <c r="X52" i="4"/>
  <c r="X56" i="4"/>
  <c r="X60" i="4"/>
  <c r="X64" i="4"/>
  <c r="X53" i="4"/>
  <c r="X65" i="4"/>
  <c r="X54" i="4"/>
  <c r="X66" i="4"/>
  <c r="N7" i="9"/>
  <c r="AZ566" i="4"/>
  <c r="C37" i="9"/>
  <c r="W214" i="4"/>
  <c r="W47" i="4"/>
  <c r="W51" i="4"/>
  <c r="W55" i="4"/>
  <c r="W59" i="4"/>
  <c r="W63" i="4"/>
  <c r="W54" i="4"/>
  <c r="W66" i="4"/>
  <c r="W48" i="4"/>
  <c r="W52" i="4"/>
  <c r="W56" i="4"/>
  <c r="W60" i="4"/>
  <c r="W64" i="4"/>
  <c r="W58" i="4"/>
  <c r="W49" i="4"/>
  <c r="W53" i="4"/>
  <c r="W57" i="4"/>
  <c r="W61" i="4"/>
  <c r="W65" i="4"/>
  <c r="W50" i="4"/>
  <c r="W62" i="4"/>
  <c r="B7" i="9"/>
  <c r="AJ566" i="4"/>
  <c r="C15" i="9"/>
  <c r="X68" i="4"/>
  <c r="X72" i="4"/>
  <c r="X76" i="4"/>
  <c r="X80" i="4"/>
  <c r="X84" i="4"/>
  <c r="X88" i="4"/>
  <c r="X92" i="4"/>
  <c r="X96" i="4"/>
  <c r="X100" i="4"/>
  <c r="X104" i="4"/>
  <c r="X108" i="4"/>
  <c r="X112" i="4"/>
  <c r="X116" i="4"/>
  <c r="X120" i="4"/>
  <c r="X124" i="4"/>
  <c r="X128" i="4"/>
  <c r="X132" i="4"/>
  <c r="X136" i="4"/>
  <c r="X140" i="4"/>
  <c r="X144" i="4"/>
  <c r="X148" i="4"/>
  <c r="X152" i="4"/>
  <c r="X156" i="4"/>
  <c r="X160" i="4"/>
  <c r="X164" i="4"/>
  <c r="X168" i="4"/>
  <c r="X172" i="4"/>
  <c r="X176" i="4"/>
  <c r="X180" i="4"/>
  <c r="X69" i="4"/>
  <c r="X73" i="4"/>
  <c r="X77" i="4"/>
  <c r="X81" i="4"/>
  <c r="X85" i="4"/>
  <c r="X89" i="4"/>
  <c r="X93" i="4"/>
  <c r="X97" i="4"/>
  <c r="X101" i="4"/>
  <c r="X105" i="4"/>
  <c r="X109" i="4"/>
  <c r="X113" i="4"/>
  <c r="X117" i="4"/>
  <c r="X121" i="4"/>
  <c r="X125" i="4"/>
  <c r="X129" i="4"/>
  <c r="X133" i="4"/>
  <c r="X137" i="4"/>
  <c r="X141" i="4"/>
  <c r="X145" i="4"/>
  <c r="X149" i="4"/>
  <c r="X153" i="4"/>
  <c r="X157" i="4"/>
  <c r="X161" i="4"/>
  <c r="X165" i="4"/>
  <c r="X169" i="4"/>
  <c r="X173" i="4"/>
  <c r="X177" i="4"/>
  <c r="X181" i="4"/>
  <c r="X185" i="4"/>
  <c r="X189" i="4"/>
  <c r="X193" i="4"/>
  <c r="X197" i="4"/>
  <c r="X201" i="4"/>
  <c r="X205" i="4"/>
  <c r="X209" i="4"/>
  <c r="X213" i="4"/>
  <c r="X70" i="4"/>
  <c r="X74" i="4"/>
  <c r="X78" i="4"/>
  <c r="X82" i="4"/>
  <c r="X86" i="4"/>
  <c r="X90" i="4"/>
  <c r="X94" i="4"/>
  <c r="X98" i="4"/>
  <c r="X102" i="4"/>
  <c r="X106" i="4"/>
  <c r="X110" i="4"/>
  <c r="X114" i="4"/>
  <c r="X118" i="4"/>
  <c r="X122" i="4"/>
  <c r="X126" i="4"/>
  <c r="X130" i="4"/>
  <c r="X134" i="4"/>
  <c r="X138" i="4"/>
  <c r="X142" i="4"/>
  <c r="X146" i="4"/>
  <c r="X150" i="4"/>
  <c r="X154" i="4"/>
  <c r="X158" i="4"/>
  <c r="X162" i="4"/>
  <c r="X166" i="4"/>
  <c r="X170" i="4"/>
  <c r="X174" i="4"/>
  <c r="X178" i="4"/>
  <c r="X182" i="4"/>
  <c r="X186" i="4"/>
  <c r="X190" i="4"/>
  <c r="X194" i="4"/>
  <c r="X198" i="4"/>
  <c r="X202" i="4"/>
  <c r="X206" i="4"/>
  <c r="X210" i="4"/>
  <c r="X214" i="4"/>
  <c r="X75" i="4"/>
  <c r="X91" i="4"/>
  <c r="X107" i="4"/>
  <c r="X123" i="4"/>
  <c r="X139" i="4"/>
  <c r="X155" i="4"/>
  <c r="X171" i="4"/>
  <c r="X184" i="4"/>
  <c r="X192" i="4"/>
  <c r="X200" i="4"/>
  <c r="X208" i="4"/>
  <c r="X79" i="4"/>
  <c r="X95" i="4"/>
  <c r="X111" i="4"/>
  <c r="X127" i="4"/>
  <c r="X143" i="4"/>
  <c r="X159" i="4"/>
  <c r="X175" i="4"/>
  <c r="X187" i="4"/>
  <c r="X195" i="4"/>
  <c r="X203" i="4"/>
  <c r="X211" i="4"/>
  <c r="X67" i="4"/>
  <c r="X83" i="4"/>
  <c r="X99" i="4"/>
  <c r="X115" i="4"/>
  <c r="X131" i="4"/>
  <c r="X147" i="4"/>
  <c r="X163" i="4"/>
  <c r="X179" i="4"/>
  <c r="X188" i="4"/>
  <c r="X196" i="4"/>
  <c r="X204" i="4"/>
  <c r="X212" i="4"/>
  <c r="X71" i="4"/>
  <c r="X87" i="4"/>
  <c r="X103" i="4"/>
  <c r="X119" i="4"/>
  <c r="X135" i="4"/>
  <c r="X151" i="4"/>
  <c r="X167" i="4"/>
  <c r="X183" i="4"/>
  <c r="X191" i="4"/>
  <c r="X199" i="4"/>
  <c r="X207" i="4"/>
  <c r="W68" i="4"/>
  <c r="W70" i="4"/>
  <c r="W72" i="4"/>
  <c r="W74" i="4"/>
  <c r="W76" i="4"/>
  <c r="W78" i="4"/>
  <c r="W80" i="4"/>
  <c r="W82" i="4"/>
  <c r="W84" i="4"/>
  <c r="W86" i="4"/>
  <c r="W88" i="4"/>
  <c r="W90" i="4"/>
  <c r="W92" i="4"/>
  <c r="W94" i="4"/>
  <c r="W96" i="4"/>
  <c r="W98" i="4"/>
  <c r="W100" i="4"/>
  <c r="W102" i="4"/>
  <c r="W104" i="4"/>
  <c r="W106" i="4"/>
  <c r="W108" i="4"/>
  <c r="W110" i="4"/>
  <c r="W112" i="4"/>
  <c r="W114" i="4"/>
  <c r="W116" i="4"/>
  <c r="W118" i="4"/>
  <c r="W120" i="4"/>
  <c r="W122" i="4"/>
  <c r="W124" i="4"/>
  <c r="W126" i="4"/>
  <c r="W128" i="4"/>
  <c r="W130" i="4"/>
  <c r="W132" i="4"/>
  <c r="W134" i="4"/>
  <c r="W136" i="4"/>
  <c r="W138" i="4"/>
  <c r="W140" i="4"/>
  <c r="W142" i="4"/>
  <c r="W144" i="4"/>
  <c r="W146" i="4"/>
  <c r="W148" i="4"/>
  <c r="W150" i="4"/>
  <c r="W152" i="4"/>
  <c r="W154" i="4"/>
  <c r="W156" i="4"/>
  <c r="W158" i="4"/>
  <c r="W160" i="4"/>
  <c r="W162" i="4"/>
  <c r="W164" i="4"/>
  <c r="W166" i="4"/>
  <c r="W168" i="4"/>
  <c r="W170" i="4"/>
  <c r="W172" i="4"/>
  <c r="W174" i="4"/>
  <c r="W176" i="4"/>
  <c r="W178" i="4"/>
  <c r="W180" i="4"/>
  <c r="W182" i="4"/>
  <c r="W184" i="4"/>
  <c r="W186" i="4"/>
  <c r="W188" i="4"/>
  <c r="W190" i="4"/>
  <c r="W192" i="4"/>
  <c r="W194" i="4"/>
  <c r="W196" i="4"/>
  <c r="W200" i="4"/>
  <c r="W67" i="4"/>
  <c r="W69" i="4"/>
  <c r="W71" i="4"/>
  <c r="W73" i="4"/>
  <c r="W75" i="4"/>
  <c r="W77" i="4"/>
  <c r="W79" i="4"/>
  <c r="W81" i="4"/>
  <c r="W83" i="4"/>
  <c r="W85" i="4"/>
  <c r="W87" i="4"/>
  <c r="W89" i="4"/>
  <c r="W91" i="4"/>
  <c r="W93" i="4"/>
  <c r="W95" i="4"/>
  <c r="W97" i="4"/>
  <c r="W99" i="4"/>
  <c r="W101" i="4"/>
  <c r="W103" i="4"/>
  <c r="W105" i="4"/>
  <c r="W107" i="4"/>
  <c r="W109" i="4"/>
  <c r="W111" i="4"/>
  <c r="W113" i="4"/>
  <c r="W115" i="4"/>
  <c r="W117" i="4"/>
  <c r="W119" i="4"/>
  <c r="W121" i="4"/>
  <c r="W123" i="4"/>
  <c r="W125" i="4"/>
  <c r="W127" i="4"/>
  <c r="W129" i="4"/>
  <c r="W131" i="4"/>
  <c r="W133" i="4"/>
  <c r="W135" i="4"/>
  <c r="W137" i="4"/>
  <c r="W139" i="4"/>
  <c r="W141" i="4"/>
  <c r="W143" i="4"/>
  <c r="W145" i="4"/>
  <c r="W147" i="4"/>
  <c r="W149" i="4"/>
  <c r="W151" i="4"/>
  <c r="W153" i="4"/>
  <c r="W155" i="4"/>
  <c r="W157" i="4"/>
  <c r="W159" i="4"/>
  <c r="W161" i="4"/>
  <c r="W163" i="4"/>
  <c r="W165" i="4"/>
  <c r="W167" i="4"/>
  <c r="W169" i="4"/>
  <c r="W171" i="4"/>
  <c r="W173" i="4"/>
  <c r="W175" i="4"/>
  <c r="W177" i="4"/>
  <c r="W179" i="4"/>
  <c r="W181" i="4"/>
  <c r="W183" i="4"/>
  <c r="W185" i="4"/>
  <c r="W187" i="4"/>
  <c r="W189" i="4"/>
  <c r="W191" i="4"/>
  <c r="W193" i="4"/>
  <c r="W195" i="4"/>
  <c r="W197" i="4"/>
  <c r="W199" i="4"/>
  <c r="W201" i="4"/>
  <c r="W203" i="4"/>
  <c r="W205" i="4"/>
  <c r="W207" i="4"/>
  <c r="W209" i="4"/>
  <c r="W211" i="4"/>
  <c r="W213" i="4"/>
  <c r="W198" i="4"/>
  <c r="W204" i="4"/>
  <c r="W212" i="4"/>
  <c r="W202" i="4"/>
  <c r="W210" i="4"/>
  <c r="W208" i="4"/>
  <c r="W206" i="4"/>
  <c r="W219" i="4"/>
  <c r="W222" i="4"/>
  <c r="W227" i="4"/>
  <c r="W230" i="4"/>
  <c r="W235" i="4"/>
  <c r="W238" i="4"/>
  <c r="W243" i="4"/>
  <c r="W246" i="4"/>
  <c r="W248" i="4"/>
  <c r="W250" i="4"/>
  <c r="W252" i="4"/>
  <c r="W254" i="4"/>
  <c r="W256" i="4"/>
  <c r="W258" i="4"/>
  <c r="W260" i="4"/>
  <c r="W262" i="4"/>
  <c r="W264" i="4"/>
  <c r="W266" i="4"/>
  <c r="W268" i="4"/>
  <c r="W270" i="4"/>
  <c r="W272" i="4"/>
  <c r="W274" i="4"/>
  <c r="W276" i="4"/>
  <c r="W278" i="4"/>
  <c r="W280" i="4"/>
  <c r="W282" i="4"/>
  <c r="W284" i="4"/>
  <c r="W286" i="4"/>
  <c r="W288" i="4"/>
  <c r="W290" i="4"/>
  <c r="W292" i="4"/>
  <c r="W294" i="4"/>
  <c r="W296" i="4"/>
  <c r="W298" i="4"/>
  <c r="W300" i="4"/>
  <c r="W302" i="4"/>
  <c r="W304" i="4"/>
  <c r="W306" i="4"/>
  <c r="W308" i="4"/>
  <c r="W310" i="4"/>
  <c r="W312" i="4"/>
  <c r="W314" i="4"/>
  <c r="W316" i="4"/>
  <c r="W318" i="4"/>
  <c r="W320" i="4"/>
  <c r="W322" i="4"/>
  <c r="W324" i="4"/>
  <c r="W326" i="4"/>
  <c r="W328" i="4"/>
  <c r="W330" i="4"/>
  <c r="W332" i="4"/>
  <c r="W334" i="4"/>
  <c r="W336" i="4"/>
  <c r="W338" i="4"/>
  <c r="W340" i="4"/>
  <c r="W342" i="4"/>
  <c r="W344" i="4"/>
  <c r="W346" i="4"/>
  <c r="W348" i="4"/>
  <c r="W350" i="4"/>
  <c r="W352" i="4"/>
  <c r="W354" i="4"/>
  <c r="W356" i="4"/>
  <c r="W358" i="4"/>
  <c r="W360" i="4"/>
  <c r="W362" i="4"/>
  <c r="W364" i="4"/>
  <c r="W366" i="4"/>
  <c r="W368" i="4"/>
  <c r="W370" i="4"/>
  <c r="W372" i="4"/>
  <c r="W374" i="4"/>
  <c r="W376" i="4"/>
  <c r="W378" i="4"/>
  <c r="W380" i="4"/>
  <c r="W382" i="4"/>
  <c r="W384" i="4"/>
  <c r="W386" i="4"/>
  <c r="W388" i="4"/>
  <c r="W390" i="4"/>
  <c r="W392" i="4"/>
  <c r="W394" i="4"/>
  <c r="W396" i="4"/>
  <c r="W398" i="4"/>
  <c r="W400" i="4"/>
  <c r="W402" i="4"/>
  <c r="W404" i="4"/>
  <c r="W406" i="4"/>
  <c r="W408" i="4"/>
  <c r="W410" i="4"/>
  <c r="W412" i="4"/>
  <c r="W414" i="4"/>
  <c r="W416" i="4"/>
  <c r="W418" i="4"/>
  <c r="W420" i="4"/>
  <c r="W422" i="4"/>
  <c r="W424" i="4"/>
  <c r="W426" i="4"/>
  <c r="W428" i="4"/>
  <c r="W430" i="4"/>
  <c r="W432" i="4"/>
  <c r="W434" i="4"/>
  <c r="W436" i="4"/>
  <c r="W438" i="4"/>
  <c r="W440" i="4"/>
  <c r="W442" i="4"/>
  <c r="W444" i="4"/>
  <c r="W446" i="4"/>
  <c r="W448" i="4"/>
  <c r="W450" i="4"/>
  <c r="W452" i="4"/>
  <c r="W454" i="4"/>
  <c r="W456" i="4"/>
  <c r="W458" i="4"/>
  <c r="W217" i="4"/>
  <c r="W224" i="4"/>
  <c r="W228" i="4"/>
  <c r="W231" i="4"/>
  <c r="W242" i="4"/>
  <c r="W245" i="4"/>
  <c r="W251" i="4"/>
  <c r="W259" i="4"/>
  <c r="W267" i="4"/>
  <c r="W275" i="4"/>
  <c r="W283" i="4"/>
  <c r="W291" i="4"/>
  <c r="W299" i="4"/>
  <c r="W307" i="4"/>
  <c r="W315" i="4"/>
  <c r="W323" i="4"/>
  <c r="W331" i="4"/>
  <c r="W339" i="4"/>
  <c r="W347" i="4"/>
  <c r="W355" i="4"/>
  <c r="W363" i="4"/>
  <c r="W371" i="4"/>
  <c r="W379" i="4"/>
  <c r="W387" i="4"/>
  <c r="W395" i="4"/>
  <c r="W403" i="4"/>
  <c r="W411" i="4"/>
  <c r="W419" i="4"/>
  <c r="W427" i="4"/>
  <c r="W435" i="4"/>
  <c r="W443" i="4"/>
  <c r="W451" i="4"/>
  <c r="W459" i="4"/>
  <c r="W461" i="4"/>
  <c r="W463" i="4"/>
  <c r="W465" i="4"/>
  <c r="W467" i="4"/>
  <c r="W469" i="4"/>
  <c r="W471" i="4"/>
  <c r="W473" i="4"/>
  <c r="W475" i="4"/>
  <c r="W477" i="4"/>
  <c r="W479" i="4"/>
  <c r="W481" i="4"/>
  <c r="W483" i="4"/>
  <c r="W485" i="4"/>
  <c r="W487" i="4"/>
  <c r="W489" i="4"/>
  <c r="W491" i="4"/>
  <c r="W493" i="4"/>
  <c r="W495" i="4"/>
  <c r="W497" i="4"/>
  <c r="W499" i="4"/>
  <c r="W501" i="4"/>
  <c r="W503" i="4"/>
  <c r="W505" i="4"/>
  <c r="W507" i="4"/>
  <c r="W509" i="4"/>
  <c r="W511" i="4"/>
  <c r="W513" i="4"/>
  <c r="W515" i="4"/>
  <c r="W517" i="4"/>
  <c r="W519" i="4"/>
  <c r="W521" i="4"/>
  <c r="W523" i="4"/>
  <c r="W525" i="4"/>
  <c r="W527" i="4"/>
  <c r="W529" i="4"/>
  <c r="W531" i="4"/>
  <c r="W533" i="4"/>
  <c r="W535" i="4"/>
  <c r="W537" i="4"/>
  <c r="W539" i="4"/>
  <c r="W541" i="4"/>
  <c r="W543" i="4"/>
  <c r="W545" i="4"/>
  <c r="W547" i="4"/>
  <c r="W549" i="4"/>
  <c r="W551" i="4"/>
  <c r="W553" i="4"/>
  <c r="W555" i="4"/>
  <c r="W557" i="4"/>
  <c r="W559" i="4"/>
  <c r="W561" i="4"/>
  <c r="W563" i="4"/>
  <c r="W565" i="4"/>
  <c r="W567" i="4"/>
  <c r="W569" i="4"/>
  <c r="W571" i="4"/>
  <c r="W573" i="4"/>
  <c r="W575" i="4"/>
  <c r="W577" i="4"/>
  <c r="W579" i="4"/>
  <c r="W581" i="4"/>
  <c r="W583" i="4"/>
  <c r="W585" i="4"/>
  <c r="W588" i="4"/>
  <c r="W590" i="4"/>
  <c r="W592" i="4"/>
  <c r="W594" i="4"/>
  <c r="W596" i="4"/>
  <c r="W598" i="4"/>
  <c r="W600" i="4"/>
  <c r="W602" i="4"/>
  <c r="W604" i="4"/>
  <c r="W606" i="4"/>
  <c r="W608" i="4"/>
  <c r="W610" i="4"/>
  <c r="W612" i="4"/>
  <c r="W614" i="4"/>
  <c r="W616" i="4"/>
  <c r="W618" i="4"/>
  <c r="W620" i="4"/>
  <c r="W622" i="4"/>
  <c r="W624" i="4"/>
  <c r="W626" i="4"/>
  <c r="W628" i="4"/>
  <c r="W630" i="4"/>
  <c r="W632" i="4"/>
  <c r="W634" i="4"/>
  <c r="W636" i="4"/>
  <c r="W638" i="4"/>
  <c r="W640" i="4"/>
  <c r="W642" i="4"/>
  <c r="W644" i="4"/>
  <c r="W646" i="4"/>
  <c r="W648" i="4"/>
  <c r="W650" i="4"/>
  <c r="W652" i="4"/>
  <c r="W654" i="4"/>
  <c r="W656" i="4"/>
  <c r="W658" i="4"/>
  <c r="W660" i="4"/>
  <c r="W662" i="4"/>
  <c r="W664" i="4"/>
  <c r="W666" i="4"/>
  <c r="W668" i="4"/>
  <c r="W670" i="4"/>
  <c r="W672" i="4"/>
  <c r="W674" i="4"/>
  <c r="W676" i="4"/>
  <c r="W678" i="4"/>
  <c r="W680" i="4"/>
  <c r="W682" i="4"/>
  <c r="W684" i="4"/>
  <c r="W686" i="4"/>
  <c r="W688" i="4"/>
  <c r="W690" i="4"/>
  <c r="W692" i="4"/>
  <c r="W694" i="4"/>
  <c r="W696" i="4"/>
  <c r="W698" i="4"/>
  <c r="W700" i="4"/>
  <c r="W702" i="4"/>
  <c r="W704" i="4"/>
  <c r="W706" i="4"/>
  <c r="W708" i="4"/>
  <c r="W710" i="4"/>
  <c r="W712" i="4"/>
  <c r="W714" i="4"/>
  <c r="W716" i="4"/>
  <c r="W718" i="4"/>
  <c r="W720" i="4"/>
  <c r="W722" i="4"/>
  <c r="W724" i="4"/>
  <c r="W726" i="4"/>
  <c r="W728" i="4"/>
  <c r="W730" i="4"/>
  <c r="W218" i="4"/>
  <c r="W221" i="4"/>
  <c r="W225" i="4"/>
  <c r="W232" i="4"/>
  <c r="W236" i="4"/>
  <c r="W239" i="4"/>
  <c r="W249" i="4"/>
  <c r="W257" i="4"/>
  <c r="W265" i="4"/>
  <c r="W273" i="4"/>
  <c r="W281" i="4"/>
  <c r="W289" i="4"/>
  <c r="W297" i="4"/>
  <c r="W305" i="4"/>
  <c r="W313" i="4"/>
  <c r="W321" i="4"/>
  <c r="W215" i="4"/>
  <c r="W229" i="4"/>
  <c r="W244" i="4"/>
  <c r="W255" i="4"/>
  <c r="W271" i="4"/>
  <c r="W287" i="4"/>
  <c r="W303" i="4"/>
  <c r="W319" i="4"/>
  <c r="W329" i="4"/>
  <c r="W343" i="4"/>
  <c r="W357" i="4"/>
  <c r="W361" i="4"/>
  <c r="W375" i="4"/>
  <c r="W389" i="4"/>
  <c r="W393" i="4"/>
  <c r="W407" i="4"/>
  <c r="W421" i="4"/>
  <c r="W425" i="4"/>
  <c r="W439" i="4"/>
  <c r="W453" i="4"/>
  <c r="W457" i="4"/>
  <c r="W460" i="4"/>
  <c r="W468" i="4"/>
  <c r="W476" i="4"/>
  <c r="W484" i="4"/>
  <c r="W492" i="4"/>
  <c r="W500" i="4"/>
  <c r="W508" i="4"/>
  <c r="W516" i="4"/>
  <c r="W524" i="4"/>
  <c r="W532" i="4"/>
  <c r="W540" i="4"/>
  <c r="W548" i="4"/>
  <c r="W556" i="4"/>
  <c r="W564" i="4"/>
  <c r="W572" i="4"/>
  <c r="W580" i="4"/>
  <c r="W589" i="4"/>
  <c r="W597" i="4"/>
  <c r="W605" i="4"/>
  <c r="W613" i="4"/>
  <c r="W621" i="4"/>
  <c r="W629" i="4"/>
  <c r="W637" i="4"/>
  <c r="W645" i="4"/>
  <c r="W653" i="4"/>
  <c r="W661" i="4"/>
  <c r="W669" i="4"/>
  <c r="W677" i="4"/>
  <c r="W685" i="4"/>
  <c r="W693" i="4"/>
  <c r="W701" i="4"/>
  <c r="W709" i="4"/>
  <c r="W717" i="4"/>
  <c r="W725" i="4"/>
  <c r="W216" i="4"/>
  <c r="W223" i="4"/>
  <c r="W237" i="4"/>
  <c r="W261" i="4"/>
  <c r="W277" i="4"/>
  <c r="W293" i="4"/>
  <c r="W309" i="4"/>
  <c r="W325" i="4"/>
  <c r="W333" i="4"/>
  <c r="W337" i="4"/>
  <c r="W351" i="4"/>
  <c r="W365" i="4"/>
  <c r="W369" i="4"/>
  <c r="W383" i="4"/>
  <c r="W397" i="4"/>
  <c r="W401" i="4"/>
  <c r="W415" i="4"/>
  <c r="W429" i="4"/>
  <c r="W433" i="4"/>
  <c r="W447" i="4"/>
  <c r="W466" i="4"/>
  <c r="W474" i="4"/>
  <c r="W482" i="4"/>
  <c r="W490" i="4"/>
  <c r="W498" i="4"/>
  <c r="W506" i="4"/>
  <c r="W514" i="4"/>
  <c r="W522" i="4"/>
  <c r="W530" i="4"/>
  <c r="W538" i="4"/>
  <c r="W546" i="4"/>
  <c r="W554" i="4"/>
  <c r="W562" i="4"/>
  <c r="W570" i="4"/>
  <c r="W578" i="4"/>
  <c r="W586" i="4"/>
  <c r="W595" i="4"/>
  <c r="W603" i="4"/>
  <c r="W611" i="4"/>
  <c r="W619" i="4"/>
  <c r="W627" i="4"/>
  <c r="W635" i="4"/>
  <c r="W643" i="4"/>
  <c r="W651" i="4"/>
  <c r="W659" i="4"/>
  <c r="W667" i="4"/>
  <c r="W675" i="4"/>
  <c r="W683" i="4"/>
  <c r="W691" i="4"/>
  <c r="W699" i="4"/>
  <c r="W707" i="4"/>
  <c r="W715" i="4"/>
  <c r="W723" i="4"/>
  <c r="W226" i="4"/>
  <c r="W233" i="4"/>
  <c r="W240" i="4"/>
  <c r="W247" i="4"/>
  <c r="W263" i="4"/>
  <c r="W279" i="4"/>
  <c r="W295" i="4"/>
  <c r="W311" i="4"/>
  <c r="W327" i="4"/>
  <c r="W341" i="4"/>
  <c r="W345" i="4"/>
  <c r="W359" i="4"/>
  <c r="W373" i="4"/>
  <c r="W377" i="4"/>
  <c r="W391" i="4"/>
  <c r="W405" i="4"/>
  <c r="W409" i="4"/>
  <c r="W423" i="4"/>
  <c r="W437" i="4"/>
  <c r="W441" i="4"/>
  <c r="W455" i="4"/>
  <c r="W464" i="4"/>
  <c r="W472" i="4"/>
  <c r="W480" i="4"/>
  <c r="W488" i="4"/>
  <c r="W496" i="4"/>
  <c r="W504" i="4"/>
  <c r="W512" i="4"/>
  <c r="W520" i="4"/>
  <c r="W528" i="4"/>
  <c r="W536" i="4"/>
  <c r="W544" i="4"/>
  <c r="W552" i="4"/>
  <c r="W560" i="4"/>
  <c r="W568" i="4"/>
  <c r="W576" i="4"/>
  <c r="W584" i="4"/>
  <c r="W593" i="4"/>
  <c r="W601" i="4"/>
  <c r="W609" i="4"/>
  <c r="W617" i="4"/>
  <c r="W625" i="4"/>
  <c r="W633" i="4"/>
  <c r="W641" i="4"/>
  <c r="W649" i="4"/>
  <c r="W657" i="4"/>
  <c r="W665" i="4"/>
  <c r="W673" i="4"/>
  <c r="W681" i="4"/>
  <c r="W689" i="4"/>
  <c r="W697" i="4"/>
  <c r="W705" i="4"/>
  <c r="W713" i="4"/>
  <c r="W721" i="4"/>
  <c r="W729" i="4"/>
  <c r="W220" i="4"/>
  <c r="W234" i="4"/>
  <c r="W241" i="4"/>
  <c r="W253" i="4"/>
  <c r="W269" i="4"/>
  <c r="W285" i="4"/>
  <c r="W301" i="4"/>
  <c r="W317" i="4"/>
  <c r="W335" i="4"/>
  <c r="W349" i="4"/>
  <c r="W353" i="4"/>
  <c r="W367" i="4"/>
  <c r="W381" i="4"/>
  <c r="W385" i="4"/>
  <c r="W399" i="4"/>
  <c r="W413" i="4"/>
  <c r="W417" i="4"/>
  <c r="W431" i="4"/>
  <c r="W445" i="4"/>
  <c r="W449" i="4"/>
  <c r="W462" i="4"/>
  <c r="W470" i="4"/>
  <c r="W478" i="4"/>
  <c r="W486" i="4"/>
  <c r="W494" i="4"/>
  <c r="W502" i="4"/>
  <c r="W510" i="4"/>
  <c r="W518" i="4"/>
  <c r="W526" i="4"/>
  <c r="W534" i="4"/>
  <c r="W542" i="4"/>
  <c r="W550" i="4"/>
  <c r="W558" i="4"/>
  <c r="W566" i="4"/>
  <c r="W574" i="4"/>
  <c r="W582" i="4"/>
  <c r="W591" i="4"/>
  <c r="W599" i="4"/>
  <c r="W607" i="4"/>
  <c r="W615" i="4"/>
  <c r="W623" i="4"/>
  <c r="W631" i="4"/>
  <c r="W639" i="4"/>
  <c r="W647" i="4"/>
  <c r="W655" i="4"/>
  <c r="W671" i="4"/>
  <c r="W703" i="4"/>
  <c r="W663" i="4"/>
  <c r="W695" i="4"/>
  <c r="W727" i="4"/>
  <c r="W687" i="4"/>
  <c r="W719" i="4"/>
  <c r="W679" i="4"/>
  <c r="W711" i="4"/>
  <c r="X215" i="4"/>
  <c r="X217" i="4"/>
  <c r="X219" i="4"/>
  <c r="X221" i="4"/>
  <c r="X223" i="4"/>
  <c r="X225" i="4"/>
  <c r="X227" i="4"/>
  <c r="X229" i="4"/>
  <c r="X231" i="4"/>
  <c r="X233" i="4"/>
  <c r="X235" i="4"/>
  <c r="X237" i="4"/>
  <c r="X239" i="4"/>
  <c r="X241" i="4"/>
  <c r="X243" i="4"/>
  <c r="X245" i="4"/>
  <c r="X216" i="4"/>
  <c r="X224" i="4"/>
  <c r="X232" i="4"/>
  <c r="X240" i="4"/>
  <c r="X220" i="4"/>
  <c r="X234" i="4"/>
  <c r="X238" i="4"/>
  <c r="X248" i="4"/>
  <c r="X253" i="4"/>
  <c r="X256" i="4"/>
  <c r="X261" i="4"/>
  <c r="X264" i="4"/>
  <c r="X269" i="4"/>
  <c r="X272" i="4"/>
  <c r="X277" i="4"/>
  <c r="X280" i="4"/>
  <c r="X285" i="4"/>
  <c r="X288" i="4"/>
  <c r="X293" i="4"/>
  <c r="X296" i="4"/>
  <c r="X301" i="4"/>
  <c r="X304" i="4"/>
  <c r="X309" i="4"/>
  <c r="X312" i="4"/>
  <c r="X317" i="4"/>
  <c r="X320" i="4"/>
  <c r="X325" i="4"/>
  <c r="X328" i="4"/>
  <c r="X333" i="4"/>
  <c r="X336" i="4"/>
  <c r="X341" i="4"/>
  <c r="X344" i="4"/>
  <c r="X349" i="4"/>
  <c r="X352" i="4"/>
  <c r="X357" i="4"/>
  <c r="X360" i="4"/>
  <c r="X365" i="4"/>
  <c r="X368" i="4"/>
  <c r="X373" i="4"/>
  <c r="X376" i="4"/>
  <c r="X381" i="4"/>
  <c r="X384" i="4"/>
  <c r="X389" i="4"/>
  <c r="X392" i="4"/>
  <c r="X397" i="4"/>
  <c r="X400" i="4"/>
  <c r="X405" i="4"/>
  <c r="X408" i="4"/>
  <c r="X413" i="4"/>
  <c r="X416" i="4"/>
  <c r="X421" i="4"/>
  <c r="X424" i="4"/>
  <c r="X429" i="4"/>
  <c r="X432" i="4"/>
  <c r="X437" i="4"/>
  <c r="X440" i="4"/>
  <c r="X445" i="4"/>
  <c r="X448" i="4"/>
  <c r="X453" i="4"/>
  <c r="X456" i="4"/>
  <c r="X228" i="4"/>
  <c r="X242" i="4"/>
  <c r="X246" i="4"/>
  <c r="X251" i="4"/>
  <c r="X254" i="4"/>
  <c r="X259" i="4"/>
  <c r="X262" i="4"/>
  <c r="X267" i="4"/>
  <c r="X270" i="4"/>
  <c r="X275" i="4"/>
  <c r="X278" i="4"/>
  <c r="X283" i="4"/>
  <c r="X286" i="4"/>
  <c r="X291" i="4"/>
  <c r="X294" i="4"/>
  <c r="X299" i="4"/>
  <c r="X302" i="4"/>
  <c r="X307" i="4"/>
  <c r="X310" i="4"/>
  <c r="X315" i="4"/>
  <c r="X318" i="4"/>
  <c r="X323" i="4"/>
  <c r="X326" i="4"/>
  <c r="X222" i="4"/>
  <c r="X236" i="4"/>
  <c r="X249" i="4"/>
  <c r="X260" i="4"/>
  <c r="X265" i="4"/>
  <c r="X276" i="4"/>
  <c r="X281" i="4"/>
  <c r="X292" i="4"/>
  <c r="X297" i="4"/>
  <c r="X308" i="4"/>
  <c r="X313" i="4"/>
  <c r="X324" i="4"/>
  <c r="X332" i="4"/>
  <c r="X335" i="4"/>
  <c r="X339" i="4"/>
  <c r="X346" i="4"/>
  <c r="X350" i="4"/>
  <c r="X353" i="4"/>
  <c r="X364" i="4"/>
  <c r="X367" i="4"/>
  <c r="X371" i="4"/>
  <c r="X378" i="4"/>
  <c r="X382" i="4"/>
  <c r="X385" i="4"/>
  <c r="X396" i="4"/>
  <c r="X399" i="4"/>
  <c r="X403" i="4"/>
  <c r="X410" i="4"/>
  <c r="X414" i="4"/>
  <c r="X417" i="4"/>
  <c r="X428" i="4"/>
  <c r="X431" i="4"/>
  <c r="X435" i="4"/>
  <c r="X442" i="4"/>
  <c r="X446" i="4"/>
  <c r="X449" i="4"/>
  <c r="X462" i="4"/>
  <c r="X465" i="4"/>
  <c r="X470" i="4"/>
  <c r="X473" i="4"/>
  <c r="X478" i="4"/>
  <c r="X481" i="4"/>
  <c r="X486" i="4"/>
  <c r="X489" i="4"/>
  <c r="X494" i="4"/>
  <c r="X497" i="4"/>
  <c r="X502" i="4"/>
  <c r="X505" i="4"/>
  <c r="X510" i="4"/>
  <c r="X513" i="4"/>
  <c r="X518" i="4"/>
  <c r="X521" i="4"/>
  <c r="X526" i="4"/>
  <c r="X529" i="4"/>
  <c r="X534" i="4"/>
  <c r="X537" i="4"/>
  <c r="X542" i="4"/>
  <c r="X545" i="4"/>
  <c r="X550" i="4"/>
  <c r="X553" i="4"/>
  <c r="X558" i="4"/>
  <c r="X561" i="4"/>
  <c r="X566" i="4"/>
  <c r="X569" i="4"/>
  <c r="X574" i="4"/>
  <c r="X577" i="4"/>
  <c r="X582" i="4"/>
  <c r="X585" i="4"/>
  <c r="X591" i="4"/>
  <c r="X594" i="4"/>
  <c r="X599" i="4"/>
  <c r="X602" i="4"/>
  <c r="X607" i="4"/>
  <c r="X610" i="4"/>
  <c r="X615" i="4"/>
  <c r="X618" i="4"/>
  <c r="X623" i="4"/>
  <c r="X626" i="4"/>
  <c r="X631" i="4"/>
  <c r="X634" i="4"/>
  <c r="X639" i="4"/>
  <c r="X642" i="4"/>
  <c r="X647" i="4"/>
  <c r="X650" i="4"/>
  <c r="X655" i="4"/>
  <c r="X658" i="4"/>
  <c r="X663" i="4"/>
  <c r="X666" i="4"/>
  <c r="X671" i="4"/>
  <c r="X674" i="4"/>
  <c r="X679" i="4"/>
  <c r="X682" i="4"/>
  <c r="X687" i="4"/>
  <c r="X690" i="4"/>
  <c r="X695" i="4"/>
  <c r="X698" i="4"/>
  <c r="X703" i="4"/>
  <c r="X706" i="4"/>
  <c r="X711" i="4"/>
  <c r="X714" i="4"/>
  <c r="X719" i="4"/>
  <c r="X722" i="4"/>
  <c r="X727" i="4"/>
  <c r="X730" i="4"/>
  <c r="X230" i="4"/>
  <c r="X244" i="4"/>
  <c r="X250" i="4"/>
  <c r="X255" i="4"/>
  <c r="X266" i="4"/>
  <c r="X271" i="4"/>
  <c r="X282" i="4"/>
  <c r="X287" i="4"/>
  <c r="X298" i="4"/>
  <c r="X303" i="4"/>
  <c r="X314" i="4"/>
  <c r="X319" i="4"/>
  <c r="X329" i="4"/>
  <c r="X340" i="4"/>
  <c r="X343" i="4"/>
  <c r="X347" i="4"/>
  <c r="X354" i="4"/>
  <c r="X358" i="4"/>
  <c r="X361" i="4"/>
  <c r="X372" i="4"/>
  <c r="X375" i="4"/>
  <c r="X379" i="4"/>
  <c r="X386" i="4"/>
  <c r="X390" i="4"/>
  <c r="X393" i="4"/>
  <c r="X404" i="4"/>
  <c r="X407" i="4"/>
  <c r="X411" i="4"/>
  <c r="X418" i="4"/>
  <c r="X422" i="4"/>
  <c r="X425" i="4"/>
  <c r="X436" i="4"/>
  <c r="X439" i="4"/>
  <c r="X443" i="4"/>
  <c r="X450" i="4"/>
  <c r="X454" i="4"/>
  <c r="X457" i="4"/>
  <c r="X460" i="4"/>
  <c r="X463" i="4"/>
  <c r="X468" i="4"/>
  <c r="X471" i="4"/>
  <c r="X476" i="4"/>
  <c r="X479" i="4"/>
  <c r="X484" i="4"/>
  <c r="X487" i="4"/>
  <c r="X492" i="4"/>
  <c r="X495" i="4"/>
  <c r="X500" i="4"/>
  <c r="X503" i="4"/>
  <c r="X508" i="4"/>
  <c r="X511" i="4"/>
  <c r="X516" i="4"/>
  <c r="X519" i="4"/>
  <c r="X524" i="4"/>
  <c r="X527" i="4"/>
  <c r="X532" i="4"/>
  <c r="X535" i="4"/>
  <c r="X540" i="4"/>
  <c r="X543" i="4"/>
  <c r="X548" i="4"/>
  <c r="X551" i="4"/>
  <c r="X556" i="4"/>
  <c r="X559" i="4"/>
  <c r="X564" i="4"/>
  <c r="X567" i="4"/>
  <c r="X572" i="4"/>
  <c r="X575" i="4"/>
  <c r="X580" i="4"/>
  <c r="X583" i="4"/>
  <c r="X589" i="4"/>
  <c r="X592" i="4"/>
  <c r="X597" i="4"/>
  <c r="X600" i="4"/>
  <c r="X605" i="4"/>
  <c r="X608" i="4"/>
  <c r="X613" i="4"/>
  <c r="X616" i="4"/>
  <c r="X621" i="4"/>
  <c r="X624" i="4"/>
  <c r="X629" i="4"/>
  <c r="X632" i="4"/>
  <c r="X637" i="4"/>
  <c r="X640" i="4"/>
  <c r="X645" i="4"/>
  <c r="X648" i="4"/>
  <c r="X653" i="4"/>
  <c r="X656" i="4"/>
  <c r="X661" i="4"/>
  <c r="X664" i="4"/>
  <c r="X669" i="4"/>
  <c r="X672" i="4"/>
  <c r="X677" i="4"/>
  <c r="X680" i="4"/>
  <c r="X685" i="4"/>
  <c r="X688" i="4"/>
  <c r="X693" i="4"/>
  <c r="X696" i="4"/>
  <c r="X701" i="4"/>
  <c r="X704" i="4"/>
  <c r="X709" i="4"/>
  <c r="X712" i="4"/>
  <c r="X717" i="4"/>
  <c r="X720" i="4"/>
  <c r="X725" i="4"/>
  <c r="X728" i="4"/>
  <c r="X218" i="4"/>
  <c r="X252" i="4"/>
  <c r="X257" i="4"/>
  <c r="X268" i="4"/>
  <c r="X273" i="4"/>
  <c r="X284" i="4"/>
  <c r="X289" i="4"/>
  <c r="X300" i="4"/>
  <c r="X305" i="4"/>
  <c r="X316" i="4"/>
  <c r="X321" i="4"/>
  <c r="X330" i="4"/>
  <c r="X334" i="4"/>
  <c r="X337" i="4"/>
  <c r="X348" i="4"/>
  <c r="X351" i="4"/>
  <c r="X355" i="4"/>
  <c r="X362" i="4"/>
  <c r="X366" i="4"/>
  <c r="X369" i="4"/>
  <c r="X380" i="4"/>
  <c r="X383" i="4"/>
  <c r="X387" i="4"/>
  <c r="X394" i="4"/>
  <c r="X398" i="4"/>
  <c r="X401" i="4"/>
  <c r="X412" i="4"/>
  <c r="X415" i="4"/>
  <c r="X419" i="4"/>
  <c r="X426" i="4"/>
  <c r="X430" i="4"/>
  <c r="X433" i="4"/>
  <c r="X444" i="4"/>
  <c r="X447" i="4"/>
  <c r="X451" i="4"/>
  <c r="X458" i="4"/>
  <c r="X461" i="4"/>
  <c r="X466" i="4"/>
  <c r="X469" i="4"/>
  <c r="X474" i="4"/>
  <c r="X477" i="4"/>
  <c r="X482" i="4"/>
  <c r="X485" i="4"/>
  <c r="X490" i="4"/>
  <c r="X493" i="4"/>
  <c r="X498" i="4"/>
  <c r="X501" i="4"/>
  <c r="X506" i="4"/>
  <c r="X509" i="4"/>
  <c r="X514" i="4"/>
  <c r="X517" i="4"/>
  <c r="X522" i="4"/>
  <c r="X525" i="4"/>
  <c r="X530" i="4"/>
  <c r="X533" i="4"/>
  <c r="X538" i="4"/>
  <c r="X541" i="4"/>
  <c r="X546" i="4"/>
  <c r="X549" i="4"/>
  <c r="X554" i="4"/>
  <c r="X557" i="4"/>
  <c r="X562" i="4"/>
  <c r="X565" i="4"/>
  <c r="X570" i="4"/>
  <c r="X573" i="4"/>
  <c r="X578" i="4"/>
  <c r="X581" i="4"/>
  <c r="X586" i="4"/>
  <c r="X590" i="4"/>
  <c r="X595" i="4"/>
  <c r="X598" i="4"/>
  <c r="X603" i="4"/>
  <c r="X606" i="4"/>
  <c r="X611" i="4"/>
  <c r="X614" i="4"/>
  <c r="X619" i="4"/>
  <c r="X622" i="4"/>
  <c r="X627" i="4"/>
  <c r="X630" i="4"/>
  <c r="X635" i="4"/>
  <c r="X638" i="4"/>
  <c r="X643" i="4"/>
  <c r="X646" i="4"/>
  <c r="X651" i="4"/>
  <c r="X654" i="4"/>
  <c r="X659" i="4"/>
  <c r="X662" i="4"/>
  <c r="X667" i="4"/>
  <c r="X670" i="4"/>
  <c r="X675" i="4"/>
  <c r="X678" i="4"/>
  <c r="X683" i="4"/>
  <c r="X686" i="4"/>
  <c r="X691" i="4"/>
  <c r="X694" i="4"/>
  <c r="X699" i="4"/>
  <c r="X702" i="4"/>
  <c r="X707" i="4"/>
  <c r="X710" i="4"/>
  <c r="X715" i="4"/>
  <c r="X718" i="4"/>
  <c r="X723" i="4"/>
  <c r="X726" i="4"/>
  <c r="X226" i="4"/>
  <c r="X247" i="4"/>
  <c r="X258" i="4"/>
  <c r="X263" i="4"/>
  <c r="X274" i="4"/>
  <c r="X279" i="4"/>
  <c r="X290" i="4"/>
  <c r="X295" i="4"/>
  <c r="X306" i="4"/>
  <c r="X311" i="4"/>
  <c r="X322" i="4"/>
  <c r="X327" i="4"/>
  <c r="X331" i="4"/>
  <c r="X338" i="4"/>
  <c r="X342" i="4"/>
  <c r="X345" i="4"/>
  <c r="X356" i="4"/>
  <c r="X359" i="4"/>
  <c r="X363" i="4"/>
  <c r="X370" i="4"/>
  <c r="X374" i="4"/>
  <c r="X377" i="4"/>
  <c r="X388" i="4"/>
  <c r="X391" i="4"/>
  <c r="X395" i="4"/>
  <c r="X402" i="4"/>
  <c r="X406" i="4"/>
  <c r="X409" i="4"/>
  <c r="X420" i="4"/>
  <c r="X423" i="4"/>
  <c r="X427" i="4"/>
  <c r="X434" i="4"/>
  <c r="X438" i="4"/>
  <c r="X441" i="4"/>
  <c r="X452" i="4"/>
  <c r="X455" i="4"/>
  <c r="X459" i="4"/>
  <c r="X464" i="4"/>
  <c r="X467" i="4"/>
  <c r="X472" i="4"/>
  <c r="X475" i="4"/>
  <c r="X480" i="4"/>
  <c r="X483" i="4"/>
  <c r="X488" i="4"/>
  <c r="X491" i="4"/>
  <c r="X496" i="4"/>
  <c r="X499" i="4"/>
  <c r="X504" i="4"/>
  <c r="X507" i="4"/>
  <c r="X512" i="4"/>
  <c r="X515" i="4"/>
  <c r="X520" i="4"/>
  <c r="X523" i="4"/>
  <c r="X528" i="4"/>
  <c r="X531" i="4"/>
  <c r="X536" i="4"/>
  <c r="X539" i="4"/>
  <c r="X544" i="4"/>
  <c r="X547" i="4"/>
  <c r="X552" i="4"/>
  <c r="X555" i="4"/>
  <c r="X560" i="4"/>
  <c r="X563" i="4"/>
  <c r="X568" i="4"/>
  <c r="X571" i="4"/>
  <c r="X576" i="4"/>
  <c r="X579" i="4"/>
  <c r="X584" i="4"/>
  <c r="X588" i="4"/>
  <c r="X593" i="4"/>
  <c r="X596" i="4"/>
  <c r="X601" i="4"/>
  <c r="X604" i="4"/>
  <c r="X609" i="4"/>
  <c r="X612" i="4"/>
  <c r="X617" i="4"/>
  <c r="X620" i="4"/>
  <c r="X625" i="4"/>
  <c r="X628" i="4"/>
  <c r="X633" i="4"/>
  <c r="X636" i="4"/>
  <c r="X641" i="4"/>
  <c r="X644" i="4"/>
  <c r="X649" i="4"/>
  <c r="X652" i="4"/>
  <c r="X660" i="4"/>
  <c r="X681" i="4"/>
  <c r="X692" i="4"/>
  <c r="X713" i="4"/>
  <c r="X724" i="4"/>
  <c r="X673" i="4"/>
  <c r="X684" i="4"/>
  <c r="X705" i="4"/>
  <c r="X716" i="4"/>
  <c r="X665" i="4"/>
  <c r="X676" i="4"/>
  <c r="X697" i="4"/>
  <c r="X708" i="4"/>
  <c r="X729" i="4"/>
  <c r="X657" i="4"/>
  <c r="X668" i="4"/>
  <c r="X689" i="4"/>
  <c r="X700" i="4"/>
  <c r="X721" i="4"/>
  <c r="AW557" i="4"/>
  <c r="AI557" i="4"/>
  <c r="C3" i="2"/>
  <c r="I9" i="9" s="1"/>
  <c r="L22" i="4"/>
  <c r="L23" i="4"/>
  <c r="L24" i="4"/>
  <c r="L25" i="4"/>
  <c r="H19" i="4"/>
  <c r="H20" i="4"/>
  <c r="H25" i="4"/>
  <c r="M39" i="4"/>
  <c r="L31" i="4"/>
  <c r="L33" i="4"/>
  <c r="H27" i="4"/>
  <c r="J39" i="4"/>
  <c r="O39" i="4"/>
  <c r="L19" i="4"/>
  <c r="L21" i="4"/>
  <c r="H21" i="4"/>
  <c r="L26" i="4"/>
  <c r="L27" i="4"/>
  <c r="L28" i="4"/>
  <c r="L29" i="4"/>
  <c r="H23" i="4"/>
  <c r="H24" i="4"/>
  <c r="I39" i="4"/>
  <c r="N39" i="4"/>
  <c r="L30" i="4"/>
  <c r="L32" i="4"/>
  <c r="H22" i="4"/>
  <c r="L18" i="4"/>
  <c r="L20" i="4"/>
  <c r="H18" i="4"/>
  <c r="H26" i="4"/>
  <c r="K39" i="4"/>
  <c r="F34" i="4" l="1"/>
  <c r="E34" i="4"/>
  <c r="C34" i="4"/>
  <c r="B34" i="4"/>
  <c r="A37" i="8" s="1"/>
  <c r="H36" i="4"/>
  <c r="H34" i="4"/>
  <c r="H35" i="4"/>
  <c r="H37" i="4"/>
  <c r="P37" i="8"/>
  <c r="P3" i="2"/>
  <c r="H3" i="2"/>
  <c r="H29" i="4"/>
  <c r="H33" i="4"/>
  <c r="H32" i="4"/>
  <c r="H30" i="4"/>
  <c r="H31" i="4"/>
  <c r="H28" i="4"/>
  <c r="L37" i="4"/>
  <c r="L36" i="4"/>
  <c r="L34" i="4"/>
  <c r="L35" i="4"/>
  <c r="J26" i="4"/>
  <c r="I18" i="4"/>
  <c r="O20" i="4"/>
  <c r="I22" i="4"/>
  <c r="O32" i="4"/>
  <c r="N30" i="4"/>
  <c r="J23" i="4"/>
  <c r="O29" i="4"/>
  <c r="M28" i="4"/>
  <c r="N26" i="4"/>
  <c r="I21" i="4"/>
  <c r="O21" i="4"/>
  <c r="I27" i="4"/>
  <c r="O33" i="4"/>
  <c r="N31" i="4"/>
  <c r="K20" i="4"/>
  <c r="I19" i="4"/>
  <c r="N25" i="4"/>
  <c r="O23" i="4"/>
  <c r="M22" i="4"/>
  <c r="O40" i="4"/>
  <c r="J43" i="4"/>
  <c r="M43" i="4"/>
  <c r="N42" i="4"/>
  <c r="O42" i="4"/>
  <c r="I43" i="4"/>
  <c r="I26" i="4"/>
  <c r="K18" i="4"/>
  <c r="N18" i="4"/>
  <c r="K22" i="4"/>
  <c r="N32" i="4"/>
  <c r="J24" i="4"/>
  <c r="K23" i="4"/>
  <c r="M29" i="4"/>
  <c r="N27" i="4"/>
  <c r="O26" i="4"/>
  <c r="K21" i="4"/>
  <c r="N19" i="4"/>
  <c r="K27" i="4"/>
  <c r="N33" i="4"/>
  <c r="K25" i="4"/>
  <c r="I20" i="4"/>
  <c r="J19" i="4"/>
  <c r="O24" i="4"/>
  <c r="M23" i="4"/>
  <c r="N22" i="4"/>
  <c r="N40" i="4"/>
  <c r="I41" i="4"/>
  <c r="K43" i="4"/>
  <c r="M42" i="4"/>
  <c r="N41" i="4"/>
  <c r="K26" i="4"/>
  <c r="N20" i="4"/>
  <c r="M18" i="4"/>
  <c r="J22" i="4"/>
  <c r="M30" i="4"/>
  <c r="K24" i="4"/>
  <c r="I23" i="4"/>
  <c r="N28" i="4"/>
  <c r="O27" i="4"/>
  <c r="M26" i="4"/>
  <c r="N21" i="4"/>
  <c r="M19" i="4"/>
  <c r="J27" i="4"/>
  <c r="M31" i="4"/>
  <c r="I25" i="4"/>
  <c r="J20" i="4"/>
  <c r="O25" i="4"/>
  <c r="M24" i="4"/>
  <c r="N23" i="4"/>
  <c r="M40" i="4"/>
  <c r="O43" i="4"/>
  <c r="J41" i="4"/>
  <c r="K41" i="4"/>
  <c r="M41" i="4"/>
  <c r="J18" i="4"/>
  <c r="M20" i="4"/>
  <c r="O18" i="4"/>
  <c r="M32" i="4"/>
  <c r="O30" i="4"/>
  <c r="I24" i="4"/>
  <c r="N29" i="4"/>
  <c r="O28" i="4"/>
  <c r="M27" i="4"/>
  <c r="J21" i="4"/>
  <c r="M21" i="4"/>
  <c r="O19" i="4"/>
  <c r="M33" i="4"/>
  <c r="O31" i="4"/>
  <c r="J25" i="4"/>
  <c r="K19" i="4"/>
  <c r="M25" i="4"/>
  <c r="N24" i="4"/>
  <c r="O22" i="4"/>
  <c r="K40" i="4"/>
  <c r="N43" i="4"/>
  <c r="O41" i="4"/>
  <c r="I40" i="4"/>
  <c r="J40" i="4"/>
  <c r="C54" i="3" l="1"/>
  <c r="C54" i="9"/>
  <c r="C32" i="3"/>
  <c r="C32" i="9"/>
  <c r="AZ583" i="4"/>
  <c r="S37" i="8"/>
  <c r="AJ583" i="4"/>
  <c r="C37" i="8"/>
  <c r="B35" i="4"/>
  <c r="E36" i="4"/>
  <c r="C56" i="9" s="1"/>
  <c r="F37" i="4"/>
  <c r="AW586" i="4" s="1"/>
  <c r="C36" i="4"/>
  <c r="AH585" i="4" s="1"/>
  <c r="E37" i="4"/>
  <c r="C57" i="9" s="1"/>
  <c r="F36" i="4"/>
  <c r="AW585" i="4" s="1"/>
  <c r="B36" i="4"/>
  <c r="C37" i="4"/>
  <c r="E38" i="4"/>
  <c r="C58" i="9" s="1"/>
  <c r="F38" i="4"/>
  <c r="B37" i="4"/>
  <c r="C35" i="4"/>
  <c r="E35" i="4"/>
  <c r="C55" i="9" s="1"/>
  <c r="F35" i="4"/>
  <c r="I35" i="4"/>
  <c r="K35" i="4"/>
  <c r="J35" i="4"/>
  <c r="I37" i="4"/>
  <c r="J37" i="4"/>
  <c r="K37" i="4"/>
  <c r="I36" i="4"/>
  <c r="K36" i="4"/>
  <c r="J36" i="4"/>
  <c r="I34" i="4"/>
  <c r="J34" i="4"/>
  <c r="K34" i="4"/>
  <c r="A54" i="3"/>
  <c r="A54" i="9"/>
  <c r="AW583" i="4"/>
  <c r="A32" i="9"/>
  <c r="A32" i="3"/>
  <c r="AH583" i="4"/>
  <c r="EC203" i="2"/>
  <c r="I13" i="9"/>
  <c r="EE203" i="2"/>
  <c r="L13" i="9"/>
  <c r="CN12" i="2"/>
  <c r="CQ12" i="2" s="1"/>
  <c r="CS12" i="2" s="1"/>
  <c r="AL12" i="2" s="1"/>
  <c r="CO12" i="2"/>
  <c r="CP12" i="2"/>
  <c r="CT12" i="2"/>
  <c r="CU12" i="2"/>
  <c r="CN13" i="2"/>
  <c r="CX13" i="2" s="1"/>
  <c r="CV13" i="2" s="1"/>
  <c r="AS13" i="2" s="1"/>
  <c r="CO13" i="2"/>
  <c r="CP13" i="2"/>
  <c r="CT13" i="2"/>
  <c r="CU13" i="2"/>
  <c r="CN14" i="2"/>
  <c r="CQ14" i="2" s="1"/>
  <c r="CS14" i="2" s="1"/>
  <c r="AL14" i="2" s="1"/>
  <c r="CO14" i="2"/>
  <c r="CP14" i="2"/>
  <c r="CT14" i="2"/>
  <c r="CU14" i="2"/>
  <c r="CN15" i="2"/>
  <c r="CQ15" i="2" s="1"/>
  <c r="CS15" i="2" s="1"/>
  <c r="AL15" i="2" s="1"/>
  <c r="CO15" i="2"/>
  <c r="CP15" i="2"/>
  <c r="CT15" i="2"/>
  <c r="CU15" i="2"/>
  <c r="CN16" i="2"/>
  <c r="CX16" i="2" s="1"/>
  <c r="CV16" i="2" s="1"/>
  <c r="AS16" i="2" s="1"/>
  <c r="CO16" i="2"/>
  <c r="CP16" i="2"/>
  <c r="CT16" i="2"/>
  <c r="CU16" i="2"/>
  <c r="CN17" i="2"/>
  <c r="CX17" i="2" s="1"/>
  <c r="CV17" i="2" s="1"/>
  <c r="AS17" i="2" s="1"/>
  <c r="CO17" i="2"/>
  <c r="CP17" i="2"/>
  <c r="CT17" i="2"/>
  <c r="CU17" i="2"/>
  <c r="CN18" i="2"/>
  <c r="CX18" i="2" s="1"/>
  <c r="CV18" i="2" s="1"/>
  <c r="AS18" i="2" s="1"/>
  <c r="CO18" i="2"/>
  <c r="CP18" i="2"/>
  <c r="CT18" i="2"/>
  <c r="CU18" i="2"/>
  <c r="CN19" i="2"/>
  <c r="CQ19" i="2" s="1"/>
  <c r="CS19" i="2" s="1"/>
  <c r="AL19" i="2" s="1"/>
  <c r="CO19" i="2"/>
  <c r="CP19" i="2"/>
  <c r="CT19" i="2"/>
  <c r="CU19" i="2"/>
  <c r="CN20" i="2"/>
  <c r="CQ20" i="2" s="1"/>
  <c r="CS20" i="2" s="1"/>
  <c r="AL20" i="2" s="1"/>
  <c r="CO20" i="2"/>
  <c r="CP20" i="2"/>
  <c r="CT20" i="2"/>
  <c r="CU20" i="2"/>
  <c r="CN21" i="2"/>
  <c r="CX21" i="2" s="1"/>
  <c r="CV21" i="2" s="1"/>
  <c r="AS21" i="2" s="1"/>
  <c r="CO21" i="2"/>
  <c r="CP21" i="2"/>
  <c r="CT21" i="2"/>
  <c r="CU21" i="2"/>
  <c r="CN22" i="2"/>
  <c r="CX22" i="2" s="1"/>
  <c r="CV22" i="2" s="1"/>
  <c r="AS22" i="2" s="1"/>
  <c r="CO22" i="2"/>
  <c r="CP22" i="2"/>
  <c r="CT22" i="2"/>
  <c r="CU22" i="2"/>
  <c r="CN23" i="2"/>
  <c r="CQ23" i="2" s="1"/>
  <c r="CS23" i="2" s="1"/>
  <c r="AL23" i="2" s="1"/>
  <c r="CO23" i="2"/>
  <c r="CP23" i="2"/>
  <c r="CT23" i="2"/>
  <c r="CU23" i="2"/>
  <c r="CN24" i="2"/>
  <c r="CO24" i="2"/>
  <c r="CP24" i="2"/>
  <c r="CT24" i="2"/>
  <c r="CU24" i="2"/>
  <c r="CN25" i="2"/>
  <c r="CO25" i="2"/>
  <c r="CP25" i="2"/>
  <c r="CT25" i="2"/>
  <c r="CU25" i="2"/>
  <c r="CN26" i="2"/>
  <c r="CX26" i="2" s="1"/>
  <c r="CV26" i="2" s="1"/>
  <c r="AS26" i="2" s="1"/>
  <c r="CO26" i="2"/>
  <c r="CP26" i="2"/>
  <c r="CT26" i="2"/>
  <c r="CU26" i="2"/>
  <c r="CN27" i="2"/>
  <c r="CO27" i="2"/>
  <c r="CP27" i="2"/>
  <c r="CT27" i="2"/>
  <c r="CU27" i="2"/>
  <c r="CN28" i="2"/>
  <c r="CQ28" i="2" s="1"/>
  <c r="CS28" i="2" s="1"/>
  <c r="AL28" i="2" s="1"/>
  <c r="CO28" i="2"/>
  <c r="CP28" i="2"/>
  <c r="CT28" i="2"/>
  <c r="CU28" i="2"/>
  <c r="CN29" i="2"/>
  <c r="CQ29" i="2" s="1"/>
  <c r="CS29" i="2" s="1"/>
  <c r="AL29" i="2" s="1"/>
  <c r="CO29" i="2"/>
  <c r="CP29" i="2"/>
  <c r="CT29" i="2"/>
  <c r="CU29" i="2"/>
  <c r="CN30" i="2"/>
  <c r="CQ30" i="2" s="1"/>
  <c r="CS30" i="2" s="1"/>
  <c r="AL30" i="2" s="1"/>
  <c r="CO30" i="2"/>
  <c r="CP30" i="2"/>
  <c r="CT30" i="2"/>
  <c r="CU30" i="2"/>
  <c r="CN31" i="2"/>
  <c r="CQ31" i="2" s="1"/>
  <c r="CS31" i="2" s="1"/>
  <c r="AL31" i="2" s="1"/>
  <c r="CO31" i="2"/>
  <c r="CP31" i="2"/>
  <c r="CT31" i="2"/>
  <c r="CU31" i="2"/>
  <c r="CN32" i="2"/>
  <c r="CX32" i="2" s="1"/>
  <c r="CV32" i="2" s="1"/>
  <c r="AS32" i="2" s="1"/>
  <c r="CO32" i="2"/>
  <c r="CP32" i="2"/>
  <c r="CT32" i="2"/>
  <c r="CU32" i="2"/>
  <c r="CN33" i="2"/>
  <c r="CX33" i="2" s="1"/>
  <c r="CV33" i="2" s="1"/>
  <c r="AS33" i="2" s="1"/>
  <c r="CO33" i="2"/>
  <c r="CP33" i="2"/>
  <c r="CT33" i="2"/>
  <c r="CU33" i="2"/>
  <c r="CN34" i="2"/>
  <c r="CQ34" i="2" s="1"/>
  <c r="CS34" i="2" s="1"/>
  <c r="AL34" i="2" s="1"/>
  <c r="CO34" i="2"/>
  <c r="CP34" i="2"/>
  <c r="CT34" i="2"/>
  <c r="CU34" i="2"/>
  <c r="CN35" i="2"/>
  <c r="CQ35" i="2" s="1"/>
  <c r="CS35" i="2" s="1"/>
  <c r="AL35" i="2" s="1"/>
  <c r="CO35" i="2"/>
  <c r="CP35" i="2"/>
  <c r="CT35" i="2"/>
  <c r="CU35" i="2"/>
  <c r="CN36" i="2"/>
  <c r="CQ36" i="2" s="1"/>
  <c r="CS36" i="2" s="1"/>
  <c r="AL36" i="2" s="1"/>
  <c r="CO36" i="2"/>
  <c r="CP36" i="2"/>
  <c r="CT36" i="2"/>
  <c r="CU36" i="2"/>
  <c r="CN37" i="2"/>
  <c r="CX37" i="2" s="1"/>
  <c r="CV37" i="2" s="1"/>
  <c r="AS37" i="2" s="1"/>
  <c r="CO37" i="2"/>
  <c r="CP37" i="2"/>
  <c r="CT37" i="2"/>
  <c r="CU37" i="2"/>
  <c r="CN38" i="2"/>
  <c r="CX38" i="2" s="1"/>
  <c r="CV38" i="2" s="1"/>
  <c r="AS38" i="2" s="1"/>
  <c r="CO38" i="2"/>
  <c r="CP38" i="2"/>
  <c r="CT38" i="2"/>
  <c r="CU38" i="2"/>
  <c r="CN39" i="2"/>
  <c r="CQ39" i="2" s="1"/>
  <c r="CS39" i="2" s="1"/>
  <c r="AL39" i="2" s="1"/>
  <c r="CO39" i="2"/>
  <c r="CP39" i="2"/>
  <c r="CT39" i="2"/>
  <c r="CU39" i="2"/>
  <c r="CN40" i="2"/>
  <c r="CO40" i="2"/>
  <c r="CP40" i="2"/>
  <c r="CT40" i="2"/>
  <c r="CU40" i="2"/>
  <c r="CN41" i="2"/>
  <c r="CO41" i="2"/>
  <c r="CP41" i="2"/>
  <c r="CT41" i="2"/>
  <c r="CU41" i="2"/>
  <c r="CN42" i="2"/>
  <c r="CQ42" i="2" s="1"/>
  <c r="CS42" i="2" s="1"/>
  <c r="AL42" i="2" s="1"/>
  <c r="CO42" i="2"/>
  <c r="CP42" i="2"/>
  <c r="CT42" i="2"/>
  <c r="CU42" i="2"/>
  <c r="CN43" i="2"/>
  <c r="CQ43" i="2" s="1"/>
  <c r="CS43" i="2" s="1"/>
  <c r="AL43" i="2" s="1"/>
  <c r="CO43" i="2"/>
  <c r="CP43" i="2"/>
  <c r="CT43" i="2"/>
  <c r="CU43" i="2"/>
  <c r="CN44" i="2"/>
  <c r="CO44" i="2"/>
  <c r="CP44" i="2"/>
  <c r="CT44" i="2"/>
  <c r="CU44" i="2"/>
  <c r="CN45" i="2"/>
  <c r="CO45" i="2"/>
  <c r="CP45" i="2"/>
  <c r="CT45" i="2"/>
  <c r="CU45" i="2"/>
  <c r="CN46" i="2"/>
  <c r="CQ46" i="2" s="1"/>
  <c r="CS46" i="2" s="1"/>
  <c r="AL46" i="2" s="1"/>
  <c r="CO46" i="2"/>
  <c r="CP46" i="2"/>
  <c r="CT46" i="2"/>
  <c r="CU46" i="2"/>
  <c r="CN47" i="2"/>
  <c r="CO47" i="2"/>
  <c r="CP47" i="2"/>
  <c r="CT47" i="2"/>
  <c r="CU47" i="2"/>
  <c r="CN48" i="2"/>
  <c r="CQ48" i="2" s="1"/>
  <c r="CS48" i="2" s="1"/>
  <c r="AL48" i="2" s="1"/>
  <c r="CO48" i="2"/>
  <c r="CP48" i="2"/>
  <c r="CT48" i="2"/>
  <c r="CU48" i="2"/>
  <c r="CN49" i="2"/>
  <c r="CQ49" i="2" s="1"/>
  <c r="CS49" i="2" s="1"/>
  <c r="AL49" i="2" s="1"/>
  <c r="CO49" i="2"/>
  <c r="CP49" i="2"/>
  <c r="CT49" i="2"/>
  <c r="CU49" i="2"/>
  <c r="CN50" i="2"/>
  <c r="CQ50" i="2" s="1"/>
  <c r="CS50" i="2" s="1"/>
  <c r="AL50" i="2" s="1"/>
  <c r="CO50" i="2"/>
  <c r="CP50" i="2"/>
  <c r="CT50" i="2"/>
  <c r="CU50" i="2"/>
  <c r="CN51" i="2"/>
  <c r="CQ51" i="2" s="1"/>
  <c r="CS51" i="2" s="1"/>
  <c r="AL51" i="2" s="1"/>
  <c r="CO51" i="2"/>
  <c r="CP51" i="2"/>
  <c r="CT51" i="2"/>
  <c r="CU51" i="2"/>
  <c r="CN52" i="2"/>
  <c r="CQ52" i="2" s="1"/>
  <c r="CS52" i="2" s="1"/>
  <c r="AL52" i="2" s="1"/>
  <c r="CO52" i="2"/>
  <c r="CP52" i="2"/>
  <c r="CT52" i="2"/>
  <c r="CU52" i="2"/>
  <c r="CN53" i="2"/>
  <c r="CQ53" i="2" s="1"/>
  <c r="CS53" i="2" s="1"/>
  <c r="AL53" i="2" s="1"/>
  <c r="CO53" i="2"/>
  <c r="CP53" i="2"/>
  <c r="CT53" i="2"/>
  <c r="CU53" i="2"/>
  <c r="CN54" i="2"/>
  <c r="CQ54" i="2" s="1"/>
  <c r="CS54" i="2" s="1"/>
  <c r="AL54" i="2" s="1"/>
  <c r="CO54" i="2"/>
  <c r="CP54" i="2"/>
  <c r="CT54" i="2"/>
  <c r="CU54" i="2"/>
  <c r="CN55" i="2"/>
  <c r="CQ55" i="2" s="1"/>
  <c r="CS55" i="2" s="1"/>
  <c r="AL55" i="2" s="1"/>
  <c r="CO55" i="2"/>
  <c r="CP55" i="2"/>
  <c r="CT55" i="2"/>
  <c r="CU55" i="2"/>
  <c r="CN56" i="2"/>
  <c r="CX56" i="2" s="1"/>
  <c r="CV56" i="2" s="1"/>
  <c r="AS56" i="2" s="1"/>
  <c r="CO56" i="2"/>
  <c r="CP56" i="2"/>
  <c r="CT56" i="2"/>
  <c r="CU56" i="2"/>
  <c r="CN57" i="2"/>
  <c r="CQ57" i="2" s="1"/>
  <c r="CS57" i="2" s="1"/>
  <c r="AL57" i="2" s="1"/>
  <c r="CO57" i="2"/>
  <c r="CP57" i="2"/>
  <c r="CT57" i="2"/>
  <c r="CU57" i="2"/>
  <c r="CN58" i="2"/>
  <c r="CQ58" i="2" s="1"/>
  <c r="CS58" i="2" s="1"/>
  <c r="AL58" i="2" s="1"/>
  <c r="CO58" i="2"/>
  <c r="CP58" i="2"/>
  <c r="CT58" i="2"/>
  <c r="CU58" i="2"/>
  <c r="CN59" i="2"/>
  <c r="CQ59" i="2" s="1"/>
  <c r="CS59" i="2" s="1"/>
  <c r="AL59" i="2" s="1"/>
  <c r="CO59" i="2"/>
  <c r="CP59" i="2"/>
  <c r="CT59" i="2"/>
  <c r="CU59" i="2"/>
  <c r="CN60" i="2"/>
  <c r="CO60" i="2"/>
  <c r="CP60" i="2"/>
  <c r="CT60" i="2"/>
  <c r="CU60" i="2"/>
  <c r="CN61" i="2"/>
  <c r="CO61" i="2"/>
  <c r="CP61" i="2"/>
  <c r="CT61" i="2"/>
  <c r="CU61" i="2"/>
  <c r="CN62" i="2"/>
  <c r="CQ62" i="2" s="1"/>
  <c r="CS62" i="2" s="1"/>
  <c r="AL62" i="2" s="1"/>
  <c r="CO62" i="2"/>
  <c r="CP62" i="2"/>
  <c r="CT62" i="2"/>
  <c r="CU62" i="2"/>
  <c r="CN63" i="2"/>
  <c r="CO63" i="2"/>
  <c r="CP63" i="2"/>
  <c r="CT63" i="2"/>
  <c r="CU63" i="2"/>
  <c r="CN64" i="2"/>
  <c r="CQ64" i="2" s="1"/>
  <c r="CS64" i="2" s="1"/>
  <c r="AL64" i="2" s="1"/>
  <c r="CO64" i="2"/>
  <c r="CP64" i="2"/>
  <c r="CT64" i="2"/>
  <c r="CU64" i="2"/>
  <c r="CN65" i="2"/>
  <c r="CQ65" i="2" s="1"/>
  <c r="CS65" i="2" s="1"/>
  <c r="AL65" i="2" s="1"/>
  <c r="CO65" i="2"/>
  <c r="CP65" i="2"/>
  <c r="CT65" i="2"/>
  <c r="CU65" i="2"/>
  <c r="CN66" i="2"/>
  <c r="CQ66" i="2" s="1"/>
  <c r="CS66" i="2" s="1"/>
  <c r="AL66" i="2" s="1"/>
  <c r="CO66" i="2"/>
  <c r="CP66" i="2"/>
  <c r="CT66" i="2"/>
  <c r="CU66" i="2"/>
  <c r="CN67" i="2"/>
  <c r="CQ67" i="2" s="1"/>
  <c r="CS67" i="2" s="1"/>
  <c r="AL67" i="2" s="1"/>
  <c r="CO67" i="2"/>
  <c r="CP67" i="2"/>
  <c r="CT67" i="2"/>
  <c r="CU67" i="2"/>
  <c r="CN68" i="2"/>
  <c r="CX68" i="2" s="1"/>
  <c r="CV68" i="2" s="1"/>
  <c r="AS68" i="2" s="1"/>
  <c r="CO68" i="2"/>
  <c r="CP68" i="2"/>
  <c r="CT68" i="2"/>
  <c r="CU68" i="2"/>
  <c r="CN69" i="2"/>
  <c r="CX69" i="2" s="1"/>
  <c r="CV69" i="2" s="1"/>
  <c r="AS69" i="2" s="1"/>
  <c r="CO69" i="2"/>
  <c r="CP69" i="2"/>
  <c r="CT69" i="2"/>
  <c r="CU69" i="2"/>
  <c r="CN70" i="2"/>
  <c r="CQ70" i="2" s="1"/>
  <c r="CS70" i="2" s="1"/>
  <c r="AL70" i="2" s="1"/>
  <c r="CO70" i="2"/>
  <c r="CP70" i="2"/>
  <c r="CT70" i="2"/>
  <c r="CU70" i="2"/>
  <c r="CN71" i="2"/>
  <c r="CQ71" i="2" s="1"/>
  <c r="CS71" i="2" s="1"/>
  <c r="AL71" i="2" s="1"/>
  <c r="CO71" i="2"/>
  <c r="CP71" i="2"/>
  <c r="CT71" i="2"/>
  <c r="CU71" i="2"/>
  <c r="CN72" i="2"/>
  <c r="CQ72" i="2" s="1"/>
  <c r="CS72" i="2" s="1"/>
  <c r="AL72" i="2" s="1"/>
  <c r="CO72" i="2"/>
  <c r="CP72" i="2"/>
  <c r="CT72" i="2"/>
  <c r="CU72" i="2"/>
  <c r="CN73" i="2"/>
  <c r="CX73" i="2" s="1"/>
  <c r="CV73" i="2" s="1"/>
  <c r="AS73" i="2" s="1"/>
  <c r="CO73" i="2"/>
  <c r="CP73" i="2"/>
  <c r="CT73" i="2"/>
  <c r="CU73" i="2"/>
  <c r="CN74" i="2"/>
  <c r="CQ74" i="2" s="1"/>
  <c r="CS74" i="2" s="1"/>
  <c r="AL74" i="2" s="1"/>
  <c r="CO74" i="2"/>
  <c r="CP74" i="2"/>
  <c r="CT74" i="2"/>
  <c r="CU74" i="2"/>
  <c r="CN75" i="2"/>
  <c r="CQ75" i="2" s="1"/>
  <c r="CS75" i="2" s="1"/>
  <c r="AL75" i="2" s="1"/>
  <c r="CO75" i="2"/>
  <c r="CP75" i="2"/>
  <c r="CT75" i="2"/>
  <c r="CU75" i="2"/>
  <c r="CN76" i="2"/>
  <c r="CO76" i="2"/>
  <c r="CP76" i="2"/>
  <c r="CT76" i="2"/>
  <c r="CU76" i="2"/>
  <c r="CN77" i="2"/>
  <c r="CO77" i="2"/>
  <c r="CP77" i="2"/>
  <c r="CT77" i="2"/>
  <c r="CU77" i="2"/>
  <c r="CN78" i="2"/>
  <c r="CQ78" i="2" s="1"/>
  <c r="CS78" i="2" s="1"/>
  <c r="AL78" i="2" s="1"/>
  <c r="CO78" i="2"/>
  <c r="CP78" i="2"/>
  <c r="CT78" i="2"/>
  <c r="CU78" i="2"/>
  <c r="CN79" i="2"/>
  <c r="CO79" i="2"/>
  <c r="CP79" i="2"/>
  <c r="CT79" i="2"/>
  <c r="CU79" i="2"/>
  <c r="CN80" i="2"/>
  <c r="CQ80" i="2" s="1"/>
  <c r="CS80" i="2" s="1"/>
  <c r="AL80" i="2" s="1"/>
  <c r="CO80" i="2"/>
  <c r="CP80" i="2"/>
  <c r="CT80" i="2"/>
  <c r="CU80" i="2"/>
  <c r="CN81" i="2"/>
  <c r="CQ81" i="2" s="1"/>
  <c r="CS81" i="2" s="1"/>
  <c r="AL81" i="2" s="1"/>
  <c r="CO81" i="2"/>
  <c r="CP81" i="2"/>
  <c r="CT81" i="2"/>
  <c r="CU81" i="2"/>
  <c r="CN82" i="2"/>
  <c r="CQ82" i="2" s="1"/>
  <c r="CS82" i="2" s="1"/>
  <c r="AL82" i="2" s="1"/>
  <c r="CO82" i="2"/>
  <c r="CP82" i="2"/>
  <c r="CT82" i="2"/>
  <c r="CU82" i="2"/>
  <c r="CN83" i="2"/>
  <c r="CQ83" i="2" s="1"/>
  <c r="CS83" i="2" s="1"/>
  <c r="AL83" i="2" s="1"/>
  <c r="CO83" i="2"/>
  <c r="CP83" i="2"/>
  <c r="CT83" i="2"/>
  <c r="CU83" i="2"/>
  <c r="CN84" i="2"/>
  <c r="CX84" i="2" s="1"/>
  <c r="CV84" i="2" s="1"/>
  <c r="AS84" i="2" s="1"/>
  <c r="CO84" i="2"/>
  <c r="CP84" i="2"/>
  <c r="CT84" i="2"/>
  <c r="CU84" i="2"/>
  <c r="CN85" i="2"/>
  <c r="CX85" i="2" s="1"/>
  <c r="CV85" i="2" s="1"/>
  <c r="AS85" i="2" s="1"/>
  <c r="CO85" i="2"/>
  <c r="CP85" i="2"/>
  <c r="CT85" i="2"/>
  <c r="CU85" i="2"/>
  <c r="CN86" i="2"/>
  <c r="CQ86" i="2" s="1"/>
  <c r="CS86" i="2" s="1"/>
  <c r="AL86" i="2" s="1"/>
  <c r="CO86" i="2"/>
  <c r="CP86" i="2"/>
  <c r="CT86" i="2"/>
  <c r="CU86" i="2"/>
  <c r="CN87" i="2"/>
  <c r="CQ87" i="2" s="1"/>
  <c r="CS87" i="2" s="1"/>
  <c r="AL87" i="2" s="1"/>
  <c r="CO87" i="2"/>
  <c r="CP87" i="2"/>
  <c r="CT87" i="2"/>
  <c r="CU87" i="2"/>
  <c r="CN88" i="2"/>
  <c r="CO88" i="2"/>
  <c r="CP88" i="2"/>
  <c r="CT88" i="2"/>
  <c r="CU88" i="2"/>
  <c r="CN89" i="2"/>
  <c r="CQ89" i="2" s="1"/>
  <c r="CS89" i="2" s="1"/>
  <c r="AL89" i="2" s="1"/>
  <c r="CO89" i="2"/>
  <c r="CP89" i="2"/>
  <c r="CT89" i="2"/>
  <c r="CU89" i="2"/>
  <c r="CN90" i="2"/>
  <c r="CQ90" i="2" s="1"/>
  <c r="CS90" i="2" s="1"/>
  <c r="AL90" i="2" s="1"/>
  <c r="CO90" i="2"/>
  <c r="CP90" i="2"/>
  <c r="CT90" i="2"/>
  <c r="CU90" i="2"/>
  <c r="CN91" i="2"/>
  <c r="CO91" i="2"/>
  <c r="CP91" i="2"/>
  <c r="CT91" i="2"/>
  <c r="CU91" i="2"/>
  <c r="CN92" i="2"/>
  <c r="CQ92" i="2" s="1"/>
  <c r="CS92" i="2" s="1"/>
  <c r="AL92" i="2" s="1"/>
  <c r="CO92" i="2"/>
  <c r="CP92" i="2"/>
  <c r="CT92" i="2"/>
  <c r="CU92" i="2"/>
  <c r="CN93" i="2"/>
  <c r="CQ93" i="2" s="1"/>
  <c r="CS93" i="2" s="1"/>
  <c r="AL93" i="2" s="1"/>
  <c r="CO93" i="2"/>
  <c r="CP93" i="2"/>
  <c r="CT93" i="2"/>
  <c r="CU93" i="2"/>
  <c r="CN94" i="2"/>
  <c r="CQ94" i="2" s="1"/>
  <c r="CS94" i="2" s="1"/>
  <c r="AL94" i="2" s="1"/>
  <c r="CO94" i="2"/>
  <c r="CP94" i="2"/>
  <c r="CT94" i="2"/>
  <c r="CU94" i="2"/>
  <c r="CN95" i="2"/>
  <c r="CQ95" i="2" s="1"/>
  <c r="CS95" i="2" s="1"/>
  <c r="AL95" i="2" s="1"/>
  <c r="CO95" i="2"/>
  <c r="CP95" i="2"/>
  <c r="CT95" i="2"/>
  <c r="CU95" i="2"/>
  <c r="CN96" i="2"/>
  <c r="CO96" i="2"/>
  <c r="CP96" i="2"/>
  <c r="CT96" i="2"/>
  <c r="CU96" i="2"/>
  <c r="CN97" i="2"/>
  <c r="CQ97" i="2" s="1"/>
  <c r="CO97" i="2"/>
  <c r="CP97" i="2"/>
  <c r="CT97" i="2"/>
  <c r="CU97" i="2"/>
  <c r="CN98" i="2"/>
  <c r="CO98" i="2"/>
  <c r="CP98" i="2"/>
  <c r="CT98" i="2"/>
  <c r="CU98" i="2"/>
  <c r="CN99" i="2"/>
  <c r="CQ99" i="2" s="1"/>
  <c r="CS99" i="2" s="1"/>
  <c r="AL99" i="2" s="1"/>
  <c r="CO99" i="2"/>
  <c r="CP99" i="2"/>
  <c r="CT99" i="2"/>
  <c r="CU99" i="2"/>
  <c r="CN100" i="2"/>
  <c r="CX100" i="2" s="1"/>
  <c r="CV100" i="2" s="1"/>
  <c r="AS100" i="2" s="1"/>
  <c r="CO100" i="2"/>
  <c r="CP100" i="2"/>
  <c r="CT100" i="2"/>
  <c r="CU100" i="2"/>
  <c r="CN101" i="2"/>
  <c r="CQ101" i="2" s="1"/>
  <c r="CS101" i="2" s="1"/>
  <c r="AL101" i="2" s="1"/>
  <c r="CO101" i="2"/>
  <c r="CP101" i="2"/>
  <c r="CT101" i="2"/>
  <c r="CU101" i="2"/>
  <c r="CN102" i="2"/>
  <c r="CQ102" i="2" s="1"/>
  <c r="CS102" i="2" s="1"/>
  <c r="AL102" i="2" s="1"/>
  <c r="CO102" i="2"/>
  <c r="CP102" i="2"/>
  <c r="CT102" i="2"/>
  <c r="CU102" i="2"/>
  <c r="CN103" i="2"/>
  <c r="CO103" i="2"/>
  <c r="CP103" i="2"/>
  <c r="CT103" i="2"/>
  <c r="CU103" i="2"/>
  <c r="CN104" i="2"/>
  <c r="CQ104" i="2" s="1"/>
  <c r="CS104" i="2" s="1"/>
  <c r="AL104" i="2" s="1"/>
  <c r="CO104" i="2"/>
  <c r="CP104" i="2"/>
  <c r="CT104" i="2"/>
  <c r="CU104" i="2"/>
  <c r="CN105" i="2"/>
  <c r="CQ105" i="2" s="1"/>
  <c r="CS105" i="2" s="1"/>
  <c r="AL105" i="2" s="1"/>
  <c r="CO105" i="2"/>
  <c r="CP105" i="2"/>
  <c r="CT105" i="2"/>
  <c r="CU105" i="2"/>
  <c r="CN106" i="2"/>
  <c r="CQ106" i="2" s="1"/>
  <c r="CS106" i="2" s="1"/>
  <c r="AL106" i="2" s="1"/>
  <c r="CO106" i="2"/>
  <c r="CP106" i="2"/>
  <c r="CT106" i="2"/>
  <c r="CU106" i="2"/>
  <c r="CN107" i="2"/>
  <c r="CQ107" i="2" s="1"/>
  <c r="CS107" i="2" s="1"/>
  <c r="AL107" i="2" s="1"/>
  <c r="CO107" i="2"/>
  <c r="CP107" i="2"/>
  <c r="CT107" i="2"/>
  <c r="CU107" i="2"/>
  <c r="CN108" i="2"/>
  <c r="CQ108" i="2" s="1"/>
  <c r="CS108" i="2" s="1"/>
  <c r="AL108" i="2" s="1"/>
  <c r="CO108" i="2"/>
  <c r="CP108" i="2"/>
  <c r="CT108" i="2"/>
  <c r="CU108" i="2"/>
  <c r="CN10" i="2"/>
  <c r="CQ10" i="2" s="1"/>
  <c r="CS10" i="2" s="1"/>
  <c r="AL10" i="2" s="1"/>
  <c r="CO10" i="2"/>
  <c r="CP10" i="2"/>
  <c r="CT10" i="2"/>
  <c r="CU10" i="2"/>
  <c r="CP11" i="2"/>
  <c r="CO11" i="2"/>
  <c r="CN11" i="2"/>
  <c r="CQ11" i="2" s="1"/>
  <c r="CS11" i="2" s="1"/>
  <c r="AL11" i="2" s="1"/>
  <c r="CU11" i="2"/>
  <c r="CT11" i="2"/>
  <c r="I28" i="4"/>
  <c r="K31" i="4"/>
  <c r="J30" i="4"/>
  <c r="J29" i="4"/>
  <c r="I31" i="4"/>
  <c r="I29" i="4"/>
  <c r="I33" i="4"/>
  <c r="K28" i="4"/>
  <c r="J31" i="4"/>
  <c r="I32" i="4"/>
  <c r="K29" i="4"/>
  <c r="K30" i="4"/>
  <c r="J33" i="4"/>
  <c r="J28" i="4"/>
  <c r="I30" i="4"/>
  <c r="J32" i="4"/>
  <c r="K33" i="4"/>
  <c r="K32" i="4"/>
  <c r="O36" i="4"/>
  <c r="N37" i="4"/>
  <c r="N35" i="4"/>
  <c r="M34" i="4"/>
  <c r="N36" i="4"/>
  <c r="N34" i="4"/>
  <c r="O35" i="4"/>
  <c r="O34" i="4"/>
  <c r="M37" i="4"/>
  <c r="M35" i="4"/>
  <c r="M36" i="4"/>
  <c r="O37" i="4"/>
  <c r="A58" i="3" l="1"/>
  <c r="C35" i="3"/>
  <c r="C35" i="9"/>
  <c r="C34" i="3"/>
  <c r="C34" i="9"/>
  <c r="C33" i="3"/>
  <c r="C33" i="9"/>
  <c r="S41" i="8"/>
  <c r="C58" i="3"/>
  <c r="S40" i="8"/>
  <c r="C57" i="3"/>
  <c r="S39" i="8"/>
  <c r="C56" i="3"/>
  <c r="S38" i="8"/>
  <c r="C55" i="3"/>
  <c r="A35" i="3"/>
  <c r="C40" i="8"/>
  <c r="A57" i="9"/>
  <c r="A58" i="9"/>
  <c r="A34" i="3"/>
  <c r="C39" i="8"/>
  <c r="A33" i="3"/>
  <c r="C38" i="8"/>
  <c r="A55" i="9"/>
  <c r="P41" i="8"/>
  <c r="AZ587" i="4"/>
  <c r="P40" i="8"/>
  <c r="AZ586" i="4"/>
  <c r="P39" i="8"/>
  <c r="AZ585" i="4"/>
  <c r="P38" i="8"/>
  <c r="AZ584" i="4"/>
  <c r="AW584" i="4"/>
  <c r="A55" i="3"/>
  <c r="A56" i="9"/>
  <c r="A56" i="3"/>
  <c r="AW587" i="4"/>
  <c r="A40" i="8"/>
  <c r="AJ586" i="4"/>
  <c r="A57" i="3"/>
  <c r="A39" i="8"/>
  <c r="AJ585" i="4"/>
  <c r="AH584" i="4"/>
  <c r="AH586" i="4"/>
  <c r="A38" i="8"/>
  <c r="AJ584" i="4"/>
  <c r="A34" i="9"/>
  <c r="A33" i="9"/>
  <c r="A35" i="9"/>
  <c r="CX83" i="2"/>
  <c r="CV83" i="2" s="1"/>
  <c r="AS83" i="2" s="1"/>
  <c r="CX80" i="2"/>
  <c r="CV80" i="2" s="1"/>
  <c r="AS80" i="2" s="1"/>
  <c r="CX99" i="2"/>
  <c r="CV99" i="2" s="1"/>
  <c r="AS99" i="2" s="1"/>
  <c r="CX59" i="2"/>
  <c r="CV59" i="2" s="1"/>
  <c r="AS59" i="2" s="1"/>
  <c r="CX93" i="2"/>
  <c r="CV93" i="2" s="1"/>
  <c r="AS93" i="2" s="1"/>
  <c r="CX53" i="2"/>
  <c r="CV53" i="2" s="1"/>
  <c r="AS53" i="2" s="1"/>
  <c r="CX42" i="2"/>
  <c r="CV42" i="2" s="1"/>
  <c r="AS42" i="2" s="1"/>
  <c r="CX39" i="2"/>
  <c r="CV39" i="2" s="1"/>
  <c r="AS39" i="2" s="1"/>
  <c r="CX10" i="2"/>
  <c r="CV10" i="2" s="1"/>
  <c r="AS10" i="2" s="1"/>
  <c r="CX55" i="2"/>
  <c r="CV55" i="2" s="1"/>
  <c r="AS55" i="2" s="1"/>
  <c r="CX31" i="2"/>
  <c r="CV31" i="2" s="1"/>
  <c r="AS31" i="2" s="1"/>
  <c r="CX28" i="2"/>
  <c r="CV28" i="2" s="1"/>
  <c r="AS28" i="2" s="1"/>
  <c r="CQ32" i="2"/>
  <c r="CS32" i="2" s="1"/>
  <c r="AL32" i="2" s="1"/>
  <c r="CQ100" i="2"/>
  <c r="CS100" i="2" s="1"/>
  <c r="AL100" i="2" s="1"/>
  <c r="CX95" i="2"/>
  <c r="CV95" i="2" s="1"/>
  <c r="AS95" i="2" s="1"/>
  <c r="CX67" i="2"/>
  <c r="CV67" i="2" s="1"/>
  <c r="AS67" i="2" s="1"/>
  <c r="CX52" i="2"/>
  <c r="CV52" i="2" s="1"/>
  <c r="AS52" i="2" s="1"/>
  <c r="CX19" i="2"/>
  <c r="CV19" i="2" s="1"/>
  <c r="AS19" i="2" s="1"/>
  <c r="CQ84" i="2"/>
  <c r="CS84" i="2" s="1"/>
  <c r="AL84" i="2" s="1"/>
  <c r="CQ13" i="2"/>
  <c r="CS13" i="2" s="1"/>
  <c r="AL13" i="2" s="1"/>
  <c r="CX108" i="2"/>
  <c r="CV108" i="2" s="1"/>
  <c r="AS108" i="2" s="1"/>
  <c r="CX105" i="2"/>
  <c r="CV105" i="2" s="1"/>
  <c r="AS105" i="2" s="1"/>
  <c r="CX71" i="2"/>
  <c r="CV71" i="2" s="1"/>
  <c r="AS71" i="2" s="1"/>
  <c r="CX43" i="2"/>
  <c r="CV43" i="2" s="1"/>
  <c r="AS43" i="2" s="1"/>
  <c r="CX15" i="2"/>
  <c r="CV15" i="2" s="1"/>
  <c r="AS15" i="2" s="1"/>
  <c r="CQ85" i="2"/>
  <c r="CS85" i="2" s="1"/>
  <c r="AL85" i="2" s="1"/>
  <c r="CQ68" i="2"/>
  <c r="CS68" i="2" s="1"/>
  <c r="AL68" i="2" s="1"/>
  <c r="CQ56" i="2"/>
  <c r="CS56" i="2" s="1"/>
  <c r="AL56" i="2" s="1"/>
  <c r="CQ33" i="2"/>
  <c r="CS33" i="2" s="1"/>
  <c r="AL33" i="2" s="1"/>
  <c r="CQ16" i="2"/>
  <c r="CS16" i="2" s="1"/>
  <c r="AL16" i="2" s="1"/>
  <c r="CX92" i="2"/>
  <c r="CV92" i="2" s="1"/>
  <c r="AS92" i="2" s="1"/>
  <c r="CX90" i="2"/>
  <c r="CV90" i="2" s="1"/>
  <c r="AS90" i="2" s="1"/>
  <c r="CQ69" i="2"/>
  <c r="CS69" i="2" s="1"/>
  <c r="AL69" i="2" s="1"/>
  <c r="CQ17" i="2"/>
  <c r="CS17" i="2" s="1"/>
  <c r="AL17" i="2" s="1"/>
  <c r="CX107" i="2"/>
  <c r="CV107" i="2" s="1"/>
  <c r="AS107" i="2" s="1"/>
  <c r="CX101" i="2"/>
  <c r="CV101" i="2" s="1"/>
  <c r="AS101" i="2" s="1"/>
  <c r="CX87" i="2"/>
  <c r="CV87" i="2" s="1"/>
  <c r="AS87" i="2" s="1"/>
  <c r="CX75" i="2"/>
  <c r="CV75" i="2" s="1"/>
  <c r="AS75" i="2" s="1"/>
  <c r="CX35" i="2"/>
  <c r="CV35" i="2" s="1"/>
  <c r="AS35" i="2" s="1"/>
  <c r="CX23" i="2"/>
  <c r="CV23" i="2" s="1"/>
  <c r="AS23" i="2" s="1"/>
  <c r="CQ98" i="2"/>
  <c r="CS98" i="2" s="1"/>
  <c r="AL98" i="2" s="1"/>
  <c r="CX98" i="2"/>
  <c r="CV98" i="2" s="1"/>
  <c r="AS98" i="2" s="1"/>
  <c r="CQ45" i="2"/>
  <c r="CS45" i="2" s="1"/>
  <c r="AL45" i="2" s="1"/>
  <c r="CX45" i="2"/>
  <c r="CV45" i="2" s="1"/>
  <c r="AS45" i="2" s="1"/>
  <c r="CQ103" i="2"/>
  <c r="CS103" i="2" s="1"/>
  <c r="AL103" i="2" s="1"/>
  <c r="CX103" i="2"/>
  <c r="CV103" i="2" s="1"/>
  <c r="AS103" i="2" s="1"/>
  <c r="CQ61" i="2"/>
  <c r="CS61" i="2" s="1"/>
  <c r="AL61" i="2" s="1"/>
  <c r="CX61" i="2"/>
  <c r="CV61" i="2" s="1"/>
  <c r="AS61" i="2" s="1"/>
  <c r="CQ44" i="2"/>
  <c r="CS44" i="2" s="1"/>
  <c r="AL44" i="2" s="1"/>
  <c r="CX44" i="2"/>
  <c r="CV44" i="2" s="1"/>
  <c r="AS44" i="2" s="1"/>
  <c r="CX106" i="2"/>
  <c r="CV106" i="2" s="1"/>
  <c r="AS106" i="2" s="1"/>
  <c r="CQ96" i="2"/>
  <c r="CS96" i="2" s="1"/>
  <c r="AL96" i="2" s="1"/>
  <c r="CX96" i="2"/>
  <c r="CV96" i="2" s="1"/>
  <c r="AS96" i="2" s="1"/>
  <c r="CQ77" i="2"/>
  <c r="CS77" i="2" s="1"/>
  <c r="AL77" i="2" s="1"/>
  <c r="CX77" i="2"/>
  <c r="CV77" i="2" s="1"/>
  <c r="AS77" i="2" s="1"/>
  <c r="CQ73" i="2"/>
  <c r="CS73" i="2" s="1"/>
  <c r="AL73" i="2" s="1"/>
  <c r="CX72" i="2"/>
  <c r="CV72" i="2" s="1"/>
  <c r="AS72" i="2" s="1"/>
  <c r="CQ60" i="2"/>
  <c r="CS60" i="2" s="1"/>
  <c r="AL60" i="2" s="1"/>
  <c r="CX60" i="2"/>
  <c r="CV60" i="2" s="1"/>
  <c r="AS60" i="2" s="1"/>
  <c r="CX57" i="2"/>
  <c r="CV57" i="2" s="1"/>
  <c r="AS57" i="2" s="1"/>
  <c r="CQ47" i="2"/>
  <c r="CS47" i="2" s="1"/>
  <c r="AL47" i="2" s="1"/>
  <c r="CX47" i="2"/>
  <c r="CV47" i="2" s="1"/>
  <c r="AS47" i="2" s="1"/>
  <c r="CQ41" i="2"/>
  <c r="CS41" i="2" s="1"/>
  <c r="AL41" i="2" s="1"/>
  <c r="CX41" i="2"/>
  <c r="CV41" i="2" s="1"/>
  <c r="AS41" i="2" s="1"/>
  <c r="CQ37" i="2"/>
  <c r="CS37" i="2" s="1"/>
  <c r="AL37" i="2" s="1"/>
  <c r="CX36" i="2"/>
  <c r="CV36" i="2" s="1"/>
  <c r="AS36" i="2" s="1"/>
  <c r="CQ25" i="2"/>
  <c r="CS25" i="2" s="1"/>
  <c r="AL25" i="2" s="1"/>
  <c r="CX25" i="2"/>
  <c r="CV25" i="2" s="1"/>
  <c r="AS25" i="2" s="1"/>
  <c r="CQ21" i="2"/>
  <c r="CS21" i="2" s="1"/>
  <c r="AL21" i="2" s="1"/>
  <c r="CX20" i="2"/>
  <c r="CV20" i="2" s="1"/>
  <c r="AS20" i="2" s="1"/>
  <c r="CQ79" i="2"/>
  <c r="CS79" i="2" s="1"/>
  <c r="AL79" i="2" s="1"/>
  <c r="CX79" i="2"/>
  <c r="CV79" i="2" s="1"/>
  <c r="AS79" i="2" s="1"/>
  <c r="CQ27" i="2"/>
  <c r="CS27" i="2" s="1"/>
  <c r="AL27" i="2" s="1"/>
  <c r="CX27" i="2"/>
  <c r="CV27" i="2" s="1"/>
  <c r="AS27" i="2" s="1"/>
  <c r="CQ88" i="2"/>
  <c r="CS88" i="2" s="1"/>
  <c r="AL88" i="2" s="1"/>
  <c r="CX88" i="2"/>
  <c r="CV88" i="2" s="1"/>
  <c r="AS88" i="2" s="1"/>
  <c r="CX11" i="2"/>
  <c r="CV11" i="2" s="1"/>
  <c r="AS11" i="2" s="1"/>
  <c r="CQ91" i="2"/>
  <c r="CS91" i="2" s="1"/>
  <c r="AL91" i="2" s="1"/>
  <c r="CX91" i="2"/>
  <c r="CV91" i="2" s="1"/>
  <c r="AS91" i="2" s="1"/>
  <c r="CX89" i="2"/>
  <c r="CV89" i="2" s="1"/>
  <c r="AS89" i="2" s="1"/>
  <c r="CQ76" i="2"/>
  <c r="CS76" i="2" s="1"/>
  <c r="AL76" i="2" s="1"/>
  <c r="CX76" i="2"/>
  <c r="CV76" i="2" s="1"/>
  <c r="AS76" i="2" s="1"/>
  <c r="CQ63" i="2"/>
  <c r="CS63" i="2" s="1"/>
  <c r="AL63" i="2" s="1"/>
  <c r="CX63" i="2"/>
  <c r="CV63" i="2" s="1"/>
  <c r="AS63" i="2" s="1"/>
  <c r="CX51" i="2"/>
  <c r="CV51" i="2" s="1"/>
  <c r="AS51" i="2" s="1"/>
  <c r="CQ40" i="2"/>
  <c r="CS40" i="2" s="1"/>
  <c r="AL40" i="2" s="1"/>
  <c r="CX40" i="2"/>
  <c r="CV40" i="2" s="1"/>
  <c r="AS40" i="2" s="1"/>
  <c r="CQ24" i="2"/>
  <c r="CS24" i="2" s="1"/>
  <c r="AL24" i="2" s="1"/>
  <c r="CX24" i="2"/>
  <c r="CV24" i="2" s="1"/>
  <c r="AS24" i="2" s="1"/>
  <c r="CX14" i="2"/>
  <c r="CV14" i="2" s="1"/>
  <c r="AS14" i="2" s="1"/>
  <c r="CX104" i="2"/>
  <c r="CV104" i="2" s="1"/>
  <c r="AS104" i="2" s="1"/>
  <c r="CX81" i="2"/>
  <c r="CV81" i="2" s="1"/>
  <c r="AS81" i="2" s="1"/>
  <c r="CX65" i="2"/>
  <c r="CV65" i="2" s="1"/>
  <c r="AS65" i="2" s="1"/>
  <c r="CX64" i="2"/>
  <c r="CV64" i="2" s="1"/>
  <c r="AS64" i="2" s="1"/>
  <c r="CX49" i="2"/>
  <c r="CV49" i="2" s="1"/>
  <c r="AS49" i="2" s="1"/>
  <c r="CX48" i="2"/>
  <c r="CV48" i="2" s="1"/>
  <c r="AS48" i="2" s="1"/>
  <c r="CX29" i="2"/>
  <c r="CV29" i="2" s="1"/>
  <c r="AS29" i="2" s="1"/>
  <c r="CS97" i="2"/>
  <c r="CX97" i="2"/>
  <c r="CX12" i="2"/>
  <c r="CV12" i="2" s="1"/>
  <c r="AS12" i="2" s="1"/>
  <c r="CX82" i="2"/>
  <c r="CV82" i="2" s="1"/>
  <c r="AS82" i="2" s="1"/>
  <c r="CX78" i="2"/>
  <c r="CV78" i="2" s="1"/>
  <c r="AS78" i="2" s="1"/>
  <c r="CX74" i="2"/>
  <c r="CV74" i="2" s="1"/>
  <c r="AS74" i="2" s="1"/>
  <c r="CX70" i="2"/>
  <c r="CV70" i="2" s="1"/>
  <c r="AS70" i="2" s="1"/>
  <c r="CX66" i="2"/>
  <c r="CV66" i="2" s="1"/>
  <c r="AS66" i="2" s="1"/>
  <c r="CX62" i="2"/>
  <c r="CV62" i="2" s="1"/>
  <c r="AS62" i="2" s="1"/>
  <c r="CX58" i="2"/>
  <c r="CV58" i="2" s="1"/>
  <c r="AS58" i="2" s="1"/>
  <c r="CX54" i="2"/>
  <c r="CV54" i="2" s="1"/>
  <c r="AS54" i="2" s="1"/>
  <c r="CX50" i="2"/>
  <c r="CV50" i="2" s="1"/>
  <c r="AS50" i="2" s="1"/>
  <c r="CX46" i="2"/>
  <c r="CV46" i="2" s="1"/>
  <c r="AS46" i="2" s="1"/>
  <c r="CX102" i="2"/>
  <c r="CV102" i="2" s="1"/>
  <c r="AS102" i="2" s="1"/>
  <c r="CX94" i="2"/>
  <c r="CV94" i="2" s="1"/>
  <c r="AS94" i="2" s="1"/>
  <c r="CX86" i="2"/>
  <c r="CV86" i="2" s="1"/>
  <c r="AS86" i="2" s="1"/>
  <c r="CX34" i="2"/>
  <c r="CV34" i="2" s="1"/>
  <c r="AS34" i="2" s="1"/>
  <c r="CX30" i="2"/>
  <c r="CV30" i="2" s="1"/>
  <c r="AS30" i="2" s="1"/>
  <c r="CQ38" i="2"/>
  <c r="CS38" i="2" s="1"/>
  <c r="AL38" i="2" s="1"/>
  <c r="CQ26" i="2"/>
  <c r="CS26" i="2" s="1"/>
  <c r="AL26" i="2" s="1"/>
  <c r="CQ22" i="2"/>
  <c r="CS22" i="2" s="1"/>
  <c r="AL22" i="2" s="1"/>
  <c r="CQ18" i="2"/>
  <c r="CS18" i="2" s="1"/>
  <c r="AL18" i="2" s="1"/>
  <c r="O3" i="2"/>
  <c r="N3" i="2"/>
  <c r="L11" i="9" s="1"/>
  <c r="M3" i="2"/>
  <c r="L3" i="2"/>
  <c r="L10" i="9" s="1"/>
  <c r="G3" i="2"/>
  <c r="F3" i="2"/>
  <c r="I11" i="9" s="1"/>
  <c r="E3" i="2"/>
  <c r="D3" i="2"/>
  <c r="I10" i="9" s="1"/>
  <c r="C14" i="4"/>
  <c r="K3" i="2"/>
  <c r="L9" i="9" s="1"/>
  <c r="DS203" i="2" l="1"/>
  <c r="DQ203" i="2"/>
  <c r="O15" i="8"/>
  <c r="DW203" i="2"/>
  <c r="DY203" i="2"/>
  <c r="AL97" i="2"/>
  <c r="CV97" i="2"/>
  <c r="AS97" i="2" l="1"/>
  <c r="L11" i="3" l="1"/>
  <c r="L10" i="3"/>
  <c r="I11" i="3"/>
  <c r="I10" i="3"/>
  <c r="BZ11" i="2" l="1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L39" i="2"/>
  <c r="CL40" i="2"/>
  <c r="CL41" i="2"/>
  <c r="CL42" i="2"/>
  <c r="CL43" i="2"/>
  <c r="CL44" i="2"/>
  <c r="CL45" i="2"/>
  <c r="CL46" i="2"/>
  <c r="CL47" i="2"/>
  <c r="CL48" i="2"/>
  <c r="CL49" i="2"/>
  <c r="CL50" i="2"/>
  <c r="CL51" i="2"/>
  <c r="CL52" i="2"/>
  <c r="CL53" i="2"/>
  <c r="CL54" i="2"/>
  <c r="CL55" i="2"/>
  <c r="CL56" i="2"/>
  <c r="CL57" i="2"/>
  <c r="CL58" i="2"/>
  <c r="CL59" i="2"/>
  <c r="CL60" i="2"/>
  <c r="CL61" i="2"/>
  <c r="CL62" i="2"/>
  <c r="CL63" i="2"/>
  <c r="CL64" i="2"/>
  <c r="CL65" i="2"/>
  <c r="CL66" i="2"/>
  <c r="CL67" i="2"/>
  <c r="CL68" i="2"/>
  <c r="CL69" i="2"/>
  <c r="CL70" i="2"/>
  <c r="CL71" i="2"/>
  <c r="CL72" i="2"/>
  <c r="CL73" i="2"/>
  <c r="CL74" i="2"/>
  <c r="CL75" i="2"/>
  <c r="CL76" i="2"/>
  <c r="CL77" i="2"/>
  <c r="CL78" i="2"/>
  <c r="CL79" i="2"/>
  <c r="CL80" i="2"/>
  <c r="CL81" i="2"/>
  <c r="CL82" i="2"/>
  <c r="CL83" i="2"/>
  <c r="CL84" i="2"/>
  <c r="CL85" i="2"/>
  <c r="CL86" i="2"/>
  <c r="CL87" i="2"/>
  <c r="CL88" i="2"/>
  <c r="CL89" i="2"/>
  <c r="CL90" i="2"/>
  <c r="CL91" i="2"/>
  <c r="CL92" i="2"/>
  <c r="CL93" i="2"/>
  <c r="CL94" i="2"/>
  <c r="CL95" i="2"/>
  <c r="CL96" i="2"/>
  <c r="CL97" i="2"/>
  <c r="CL98" i="2"/>
  <c r="CL99" i="2"/>
  <c r="CL100" i="2"/>
  <c r="CL101" i="2"/>
  <c r="CL102" i="2"/>
  <c r="CL103" i="2"/>
  <c r="CL104" i="2"/>
  <c r="CL105" i="2"/>
  <c r="CL106" i="2"/>
  <c r="CL107" i="2"/>
  <c r="CL108" i="2"/>
  <c r="CL10" i="2"/>
  <c r="CL11" i="2"/>
  <c r="CL12" i="2"/>
  <c r="CL13" i="2"/>
  <c r="X83" i="2" l="1"/>
  <c r="AE83" i="2"/>
  <c r="R98" i="2"/>
  <c r="Y98" i="2"/>
  <c r="R99" i="2"/>
  <c r="Y99" i="2"/>
  <c r="R100" i="2"/>
  <c r="Y100" i="2"/>
  <c r="R101" i="2"/>
  <c r="Y101" i="2"/>
  <c r="X59" i="2"/>
  <c r="AE59" i="2"/>
  <c r="X62" i="2"/>
  <c r="AE62" i="2"/>
  <c r="X63" i="2"/>
  <c r="AE63" i="2"/>
  <c r="R74" i="2"/>
  <c r="Y74" i="2"/>
  <c r="R75" i="2"/>
  <c r="Y75" i="2"/>
  <c r="R76" i="2"/>
  <c r="Y76" i="2"/>
  <c r="R77" i="2"/>
  <c r="Y77" i="2"/>
  <c r="X35" i="2"/>
  <c r="AE35" i="2"/>
  <c r="R50" i="2"/>
  <c r="Y50" i="2"/>
  <c r="R51" i="2"/>
  <c r="Y51" i="2"/>
  <c r="R52" i="2"/>
  <c r="Y52" i="2"/>
  <c r="R53" i="2"/>
  <c r="Y53" i="2"/>
  <c r="CJ31" i="2" l="1"/>
  <c r="CJ58" i="2"/>
  <c r="CJ59" i="2"/>
  <c r="CJ62" i="2"/>
  <c r="CJ63" i="2"/>
  <c r="CJ67" i="2"/>
  <c r="CJ68" i="2"/>
  <c r="CJ72" i="2"/>
  <c r="CJ73" i="2"/>
  <c r="CJ78" i="2"/>
  <c r="CJ79" i="2"/>
  <c r="CJ90" i="2"/>
  <c r="CJ91" i="2"/>
  <c r="CJ92" i="2"/>
  <c r="CJ93" i="2"/>
  <c r="CJ94" i="2"/>
  <c r="CJ95" i="2"/>
  <c r="CJ96" i="2"/>
  <c r="CJ97" i="2"/>
  <c r="CJ98" i="2"/>
  <c r="CJ99" i="2"/>
  <c r="CJ100" i="2"/>
  <c r="CJ101" i="2"/>
  <c r="CJ102" i="2"/>
  <c r="CJ103" i="2"/>
  <c r="CJ104" i="2"/>
  <c r="CJ105" i="2"/>
  <c r="CJ106" i="2"/>
  <c r="CJ107" i="2"/>
  <c r="CJ108" i="2"/>
  <c r="CJ10" i="2"/>
  <c r="Y1" i="3" l="1"/>
  <c r="Y1" i="8"/>
  <c r="M4" i="8"/>
  <c r="L4" i="8"/>
  <c r="L3" i="8"/>
  <c r="L2" i="8"/>
  <c r="L1" i="8"/>
  <c r="H7" i="8"/>
  <c r="G7" i="8"/>
  <c r="G6" i="8"/>
  <c r="G5" i="8"/>
  <c r="G4" i="8"/>
  <c r="G3" i="8"/>
  <c r="G2" i="8"/>
  <c r="G1" i="8"/>
  <c r="AD15" i="8" l="1"/>
  <c r="L9" i="3"/>
  <c r="X15" i="8" l="1"/>
  <c r="V15" i="8"/>
  <c r="Q15" i="8"/>
  <c r="I13" i="3"/>
  <c r="AB15" i="8"/>
  <c r="L13" i="3"/>
  <c r="B37" i="8" l="1"/>
  <c r="K13" i="8"/>
  <c r="E13" i="8"/>
  <c r="A13" i="8"/>
  <c r="S7" i="8"/>
  <c r="AD6" i="8"/>
  <c r="Z6" i="8"/>
  <c r="W6" i="8"/>
  <c r="S6" i="8"/>
  <c r="S2" i="8"/>
  <c r="S1" i="8"/>
  <c r="V7" i="3"/>
  <c r="D5" i="3"/>
  <c r="R4" i="3"/>
  <c r="N4" i="3"/>
  <c r="J4" i="3"/>
  <c r="G4" i="3"/>
  <c r="D4" i="3"/>
  <c r="C13" i="4" l="1"/>
  <c r="A10" i="9" s="1"/>
  <c r="BM12" i="2"/>
  <c r="BZ12" i="2"/>
  <c r="BM13" i="2"/>
  <c r="BZ13" i="2"/>
  <c r="BM14" i="2"/>
  <c r="BZ14" i="2"/>
  <c r="BM15" i="2"/>
  <c r="BZ15" i="2"/>
  <c r="BM16" i="2"/>
  <c r="BZ16" i="2"/>
  <c r="BM17" i="2"/>
  <c r="BZ17" i="2"/>
  <c r="BM18" i="2"/>
  <c r="BZ18" i="2"/>
  <c r="BM19" i="2"/>
  <c r="BZ19" i="2"/>
  <c r="BM20" i="2"/>
  <c r="BZ20" i="2"/>
  <c r="BM21" i="2"/>
  <c r="BZ21" i="2"/>
  <c r="BM22" i="2"/>
  <c r="BZ22" i="2"/>
  <c r="BM23" i="2"/>
  <c r="BZ23" i="2"/>
  <c r="BM24" i="2"/>
  <c r="BZ24" i="2"/>
  <c r="BM25" i="2"/>
  <c r="BZ25" i="2"/>
  <c r="BM26" i="2"/>
  <c r="BZ26" i="2"/>
  <c r="BM27" i="2"/>
  <c r="BZ27" i="2"/>
  <c r="BM28" i="2"/>
  <c r="BZ28" i="2"/>
  <c r="BM29" i="2"/>
  <c r="BZ29" i="2"/>
  <c r="BM30" i="2"/>
  <c r="BZ30" i="2"/>
  <c r="BM31" i="2"/>
  <c r="BZ31" i="2"/>
  <c r="BM32" i="2"/>
  <c r="BZ32" i="2"/>
  <c r="BM33" i="2"/>
  <c r="BZ33" i="2"/>
  <c r="BM34" i="2"/>
  <c r="BZ34" i="2"/>
  <c r="BM35" i="2"/>
  <c r="BZ35" i="2"/>
  <c r="BM36" i="2"/>
  <c r="BZ36" i="2"/>
  <c r="BM37" i="2"/>
  <c r="BZ37" i="2"/>
  <c r="BM38" i="2"/>
  <c r="BZ38" i="2"/>
  <c r="BM39" i="2"/>
  <c r="BZ39" i="2"/>
  <c r="BM40" i="2"/>
  <c r="BZ40" i="2"/>
  <c r="BM41" i="2"/>
  <c r="BZ41" i="2"/>
  <c r="BM42" i="2"/>
  <c r="BZ42" i="2"/>
  <c r="BM43" i="2"/>
  <c r="BZ43" i="2"/>
  <c r="BM44" i="2"/>
  <c r="BZ44" i="2"/>
  <c r="BM45" i="2"/>
  <c r="BZ45" i="2"/>
  <c r="BM46" i="2"/>
  <c r="BZ46" i="2"/>
  <c r="BM47" i="2"/>
  <c r="BZ47" i="2"/>
  <c r="BM48" i="2"/>
  <c r="BZ48" i="2"/>
  <c r="BM49" i="2"/>
  <c r="BZ49" i="2"/>
  <c r="BM50" i="2"/>
  <c r="BZ50" i="2"/>
  <c r="BM51" i="2"/>
  <c r="BZ51" i="2"/>
  <c r="BM52" i="2"/>
  <c r="BZ52" i="2"/>
  <c r="BM53" i="2"/>
  <c r="BZ53" i="2"/>
  <c r="BM54" i="2"/>
  <c r="BZ54" i="2"/>
  <c r="BM55" i="2"/>
  <c r="BZ55" i="2"/>
  <c r="BM56" i="2"/>
  <c r="BZ56" i="2"/>
  <c r="BM57" i="2"/>
  <c r="BZ57" i="2"/>
  <c r="BM58" i="2"/>
  <c r="BZ58" i="2"/>
  <c r="BM59" i="2"/>
  <c r="BZ59" i="2"/>
  <c r="BM60" i="2"/>
  <c r="BZ60" i="2"/>
  <c r="BM61" i="2"/>
  <c r="BZ61" i="2"/>
  <c r="BM62" i="2"/>
  <c r="BZ62" i="2"/>
  <c r="BM63" i="2"/>
  <c r="BZ63" i="2"/>
  <c r="BM64" i="2"/>
  <c r="BZ64" i="2"/>
  <c r="BM65" i="2"/>
  <c r="BZ65" i="2"/>
  <c r="BM66" i="2"/>
  <c r="BZ66" i="2"/>
  <c r="BM67" i="2"/>
  <c r="BZ67" i="2"/>
  <c r="BM68" i="2"/>
  <c r="BZ68" i="2"/>
  <c r="BM69" i="2"/>
  <c r="BZ69" i="2"/>
  <c r="BM70" i="2"/>
  <c r="BZ70" i="2"/>
  <c r="BM71" i="2"/>
  <c r="BZ71" i="2"/>
  <c r="BM72" i="2"/>
  <c r="BZ72" i="2"/>
  <c r="BM73" i="2"/>
  <c r="BZ73" i="2"/>
  <c r="BM74" i="2"/>
  <c r="BZ74" i="2"/>
  <c r="BM75" i="2"/>
  <c r="BZ75" i="2"/>
  <c r="BM76" i="2"/>
  <c r="BZ76" i="2"/>
  <c r="BM77" i="2"/>
  <c r="BZ77" i="2"/>
  <c r="BM78" i="2"/>
  <c r="BZ78" i="2"/>
  <c r="BM79" i="2"/>
  <c r="BZ79" i="2"/>
  <c r="BM80" i="2"/>
  <c r="BZ80" i="2"/>
  <c r="BM81" i="2"/>
  <c r="BZ81" i="2"/>
  <c r="BM82" i="2"/>
  <c r="BZ82" i="2"/>
  <c r="BM83" i="2"/>
  <c r="BZ83" i="2"/>
  <c r="BM84" i="2"/>
  <c r="BZ84" i="2"/>
  <c r="BM85" i="2"/>
  <c r="BZ85" i="2"/>
  <c r="BM86" i="2"/>
  <c r="BZ86" i="2"/>
  <c r="BM87" i="2"/>
  <c r="BZ87" i="2"/>
  <c r="BM88" i="2"/>
  <c r="BZ88" i="2"/>
  <c r="BM89" i="2"/>
  <c r="BZ89" i="2"/>
  <c r="BM90" i="2"/>
  <c r="BZ90" i="2"/>
  <c r="BM91" i="2"/>
  <c r="BZ91" i="2"/>
  <c r="BM92" i="2"/>
  <c r="BZ92" i="2"/>
  <c r="BM93" i="2"/>
  <c r="BZ93" i="2"/>
  <c r="BM94" i="2"/>
  <c r="BZ94" i="2"/>
  <c r="BM95" i="2"/>
  <c r="BZ95" i="2"/>
  <c r="BM96" i="2"/>
  <c r="BZ96" i="2"/>
  <c r="BM97" i="2"/>
  <c r="BZ97" i="2"/>
  <c r="BM98" i="2"/>
  <c r="BZ98" i="2"/>
  <c r="BM99" i="2"/>
  <c r="BZ99" i="2"/>
  <c r="BM100" i="2"/>
  <c r="BZ100" i="2"/>
  <c r="BM101" i="2"/>
  <c r="BZ101" i="2"/>
  <c r="BM102" i="2"/>
  <c r="BZ102" i="2"/>
  <c r="BM103" i="2"/>
  <c r="BZ103" i="2"/>
  <c r="BM104" i="2"/>
  <c r="BZ104" i="2"/>
  <c r="BM105" i="2"/>
  <c r="BZ105" i="2"/>
  <c r="BM106" i="2"/>
  <c r="BZ106" i="2"/>
  <c r="BM107" i="2"/>
  <c r="BZ107" i="2"/>
  <c r="BM108" i="2"/>
  <c r="BZ108" i="2"/>
  <c r="BZ10" i="2"/>
  <c r="BM10" i="2"/>
  <c r="B7" i="3" l="1"/>
  <c r="N7" i="3"/>
  <c r="A10" i="3"/>
  <c r="P11" i="8"/>
  <c r="K1" i="2"/>
  <c r="S20" i="8"/>
  <c r="C37" i="3"/>
  <c r="B11" i="8"/>
  <c r="C15" i="3"/>
  <c r="C20" i="8"/>
  <c r="Y8" i="2"/>
  <c r="C1" i="2"/>
  <c r="R8" i="2"/>
  <c r="B15" i="2" l="1"/>
  <c r="BW109" i="2"/>
  <c r="BV109" i="2" s="1"/>
  <c r="P109" i="2" s="1"/>
  <c r="V15" i="9" s="1"/>
  <c r="BN110" i="2"/>
  <c r="BR110" i="2"/>
  <c r="BX110" i="2"/>
  <c r="BW111" i="2"/>
  <c r="BV111" i="2" s="1"/>
  <c r="P111" i="2" s="1"/>
  <c r="V17" i="9" s="1"/>
  <c r="BS112" i="2"/>
  <c r="BY112" i="2"/>
  <c r="BU112" i="2" s="1"/>
  <c r="BN113" i="2"/>
  <c r="BR113" i="2"/>
  <c r="BX113" i="2"/>
  <c r="BS114" i="2"/>
  <c r="BY114" i="2"/>
  <c r="BU114" i="2" s="1"/>
  <c r="BS115" i="2"/>
  <c r="BX115" i="2"/>
  <c r="BW116" i="2"/>
  <c r="BV116" i="2" s="1"/>
  <c r="P116" i="2" s="1"/>
  <c r="V22" i="9" s="1"/>
  <c r="BP117" i="2"/>
  <c r="CE117" i="2"/>
  <c r="AK117" i="2" s="1"/>
  <c r="BS118" i="2"/>
  <c r="BX118" i="2"/>
  <c r="BT118" i="2" s="1"/>
  <c r="BP119" i="2"/>
  <c r="BN109" i="2"/>
  <c r="BR109" i="2"/>
  <c r="BX109" i="2"/>
  <c r="BT109" i="2" s="1"/>
  <c r="BS110" i="2"/>
  <c r="BY110" i="2"/>
  <c r="BU110" i="2" s="1"/>
  <c r="BN111" i="2"/>
  <c r="BR111" i="2"/>
  <c r="BX111" i="2"/>
  <c r="BL112" i="2"/>
  <c r="BO112" i="2" s="1"/>
  <c r="BP112" i="2"/>
  <c r="CE112" i="2"/>
  <c r="AK112" i="2" s="1"/>
  <c r="BS113" i="2"/>
  <c r="BY113" i="2"/>
  <c r="BU113" i="2" s="1"/>
  <c r="BL114" i="2"/>
  <c r="BO114" i="2" s="1"/>
  <c r="BP114" i="2"/>
  <c r="CE114" i="2"/>
  <c r="AK114" i="2" s="1"/>
  <c r="BL115" i="2"/>
  <c r="BO115" i="2" s="1"/>
  <c r="BP115" i="2"/>
  <c r="BY115" i="2"/>
  <c r="BU115" i="2" s="1"/>
  <c r="BN116" i="2"/>
  <c r="BR116" i="2"/>
  <c r="BX116" i="2"/>
  <c r="BL117" i="2"/>
  <c r="BO117" i="2" s="1"/>
  <c r="BR117" i="2"/>
  <c r="BW117" i="2"/>
  <c r="BV117" i="2" s="1"/>
  <c r="P117" i="2" s="1"/>
  <c r="V23" i="9" s="1"/>
  <c r="BN118" i="2"/>
  <c r="BY118" i="2"/>
  <c r="BU118" i="2" s="1"/>
  <c r="BL119" i="2"/>
  <c r="BO119" i="2" s="1"/>
  <c r="BR119" i="2"/>
  <c r="BW119" i="2"/>
  <c r="BV119" i="2" s="1"/>
  <c r="P119" i="2" s="1"/>
  <c r="V25" i="9" s="1"/>
  <c r="BL120" i="2"/>
  <c r="BO120" i="2" s="1"/>
  <c r="BN121" i="2"/>
  <c r="BS121" i="2"/>
  <c r="BX121" i="2"/>
  <c r="BS109" i="2"/>
  <c r="BY109" i="2"/>
  <c r="BU109" i="2" s="1"/>
  <c r="BL110" i="2"/>
  <c r="BO110" i="2" s="1"/>
  <c r="BP110" i="2"/>
  <c r="CE110" i="2"/>
  <c r="AK110" i="2" s="1"/>
  <c r="BS111" i="2"/>
  <c r="BY111" i="2"/>
  <c r="BU111" i="2" s="1"/>
  <c r="BW112" i="2"/>
  <c r="BV112" i="2" s="1"/>
  <c r="P112" i="2" s="1"/>
  <c r="V18" i="9" s="1"/>
  <c r="BL113" i="2"/>
  <c r="BO113" i="2" s="1"/>
  <c r="BP113" i="2"/>
  <c r="CE113" i="2"/>
  <c r="AK113" i="2" s="1"/>
  <c r="BW114" i="2"/>
  <c r="BV114" i="2" s="1"/>
  <c r="P114" i="2" s="1"/>
  <c r="V20" i="9" s="1"/>
  <c r="CE115" i="2"/>
  <c r="AK115" i="2" s="1"/>
  <c r="BS116" i="2"/>
  <c r="BY116" i="2"/>
  <c r="BU116" i="2" s="1"/>
  <c r="BS117" i="2"/>
  <c r="BX117" i="2"/>
  <c r="BT117" i="2" s="1"/>
  <c r="BP118" i="2"/>
  <c r="CE118" i="2"/>
  <c r="AK118" i="2" s="1"/>
  <c r="BS119" i="2"/>
  <c r="BX119" i="2"/>
  <c r="BT119" i="2" s="1"/>
  <c r="BL109" i="2"/>
  <c r="BO109" i="2" s="1"/>
  <c r="BR115" i="2"/>
  <c r="CE116" i="2"/>
  <c r="AK116" i="2" s="1"/>
  <c r="CE119" i="2"/>
  <c r="AK119" i="2" s="1"/>
  <c r="BP120" i="2"/>
  <c r="BW120" i="2"/>
  <c r="BV120" i="2" s="1"/>
  <c r="P120" i="2" s="1"/>
  <c r="V26" i="9" s="1"/>
  <c r="BP122" i="2"/>
  <c r="BY122" i="2"/>
  <c r="BU122" i="2" s="1"/>
  <c r="BL123" i="2"/>
  <c r="BO123" i="2" s="1"/>
  <c r="BN124" i="2"/>
  <c r="BS124" i="2"/>
  <c r="BX124" i="2"/>
  <c r="BT124" i="2" s="1"/>
  <c r="CE109" i="2"/>
  <c r="AK109" i="2" s="1"/>
  <c r="BW110" i="2"/>
  <c r="BV110" i="2" s="1"/>
  <c r="P110" i="2" s="1"/>
  <c r="V16" i="9" s="1"/>
  <c r="BL111" i="2"/>
  <c r="BO111" i="2" s="1"/>
  <c r="BN112" i="2"/>
  <c r="BN114" i="2"/>
  <c r="BW115" i="2"/>
  <c r="BV115" i="2" s="1"/>
  <c r="P115" i="2" s="1"/>
  <c r="V21" i="9" s="1"/>
  <c r="BP116" i="2"/>
  <c r="BY117" i="2"/>
  <c r="BU117" i="2" s="1"/>
  <c r="BR118" i="2"/>
  <c r="BY119" i="2"/>
  <c r="BU119" i="2" s="1"/>
  <c r="BR120" i="2"/>
  <c r="BX120" i="2"/>
  <c r="BT120" i="2" s="1"/>
  <c r="BP121" i="2"/>
  <c r="CE121" i="2"/>
  <c r="AK121" i="2" s="1"/>
  <c r="BL122" i="2"/>
  <c r="BO122" i="2" s="1"/>
  <c r="BR123" i="2"/>
  <c r="BW123" i="2"/>
  <c r="BV123" i="2" s="1"/>
  <c r="P123" i="2" s="1"/>
  <c r="V29" i="9" s="1"/>
  <c r="CE123" i="2"/>
  <c r="AK123" i="2" s="1"/>
  <c r="BP124" i="2"/>
  <c r="BY124" i="2"/>
  <c r="BU124" i="2" s="1"/>
  <c r="BN125" i="2"/>
  <c r="BS125" i="2"/>
  <c r="BX125" i="2"/>
  <c r="BL126" i="2"/>
  <c r="BO126" i="2" s="1"/>
  <c r="BP126" i="2"/>
  <c r="BY126" i="2"/>
  <c r="BU126" i="2" s="1"/>
  <c r="BN127" i="2"/>
  <c r="BR127" i="2"/>
  <c r="BW127" i="2"/>
  <c r="BV127" i="2" s="1"/>
  <c r="P127" i="2" s="1"/>
  <c r="V33" i="9" s="1"/>
  <c r="CE127" i="2"/>
  <c r="AK127" i="2" s="1"/>
  <c r="BS128" i="2"/>
  <c r="BX128" i="2"/>
  <c r="BT128" i="2" s="1"/>
  <c r="BP109" i="2"/>
  <c r="CE111" i="2"/>
  <c r="AK111" i="2" s="1"/>
  <c r="BR112" i="2"/>
  <c r="BW113" i="2"/>
  <c r="BV113" i="2" s="1"/>
  <c r="P113" i="2" s="1"/>
  <c r="V19" i="9" s="1"/>
  <c r="BR114" i="2"/>
  <c r="BW118" i="2"/>
  <c r="BV118" i="2" s="1"/>
  <c r="P118" i="2" s="1"/>
  <c r="V24" i="9" s="1"/>
  <c r="BS120" i="2"/>
  <c r="BY120" i="2"/>
  <c r="BU120" i="2" s="1"/>
  <c r="BW121" i="2"/>
  <c r="BV121" i="2" s="1"/>
  <c r="P121" i="2" s="1"/>
  <c r="V27" i="9" s="1"/>
  <c r="BR122" i="2"/>
  <c r="BW122" i="2"/>
  <c r="BV122" i="2" s="1"/>
  <c r="P122" i="2" s="1"/>
  <c r="V28" i="9" s="1"/>
  <c r="CE122" i="2"/>
  <c r="AK122" i="2" s="1"/>
  <c r="BN123" i="2"/>
  <c r="BS123" i="2"/>
  <c r="BX123" i="2"/>
  <c r="BL124" i="2"/>
  <c r="BO124" i="2" s="1"/>
  <c r="BP125" i="2"/>
  <c r="BY125" i="2"/>
  <c r="BU125" i="2" s="1"/>
  <c r="BS127" i="2"/>
  <c r="BX127" i="2"/>
  <c r="BT127" i="2" s="1"/>
  <c r="BL128" i="2"/>
  <c r="BO128" i="2" s="1"/>
  <c r="BP128" i="2"/>
  <c r="BY128" i="2"/>
  <c r="BU128" i="2" s="1"/>
  <c r="BL129" i="2"/>
  <c r="BO129" i="2" s="1"/>
  <c r="BP129" i="2"/>
  <c r="BX114" i="2"/>
  <c r="BN120" i="2"/>
  <c r="BL121" i="2"/>
  <c r="BO121" i="2" s="1"/>
  <c r="BN122" i="2"/>
  <c r="BP123" i="2"/>
  <c r="BR125" i="2"/>
  <c r="BS126" i="2"/>
  <c r="BL127" i="2"/>
  <c r="BO127" i="2" s="1"/>
  <c r="BN128" i="2"/>
  <c r="BW128" i="2"/>
  <c r="BV128" i="2" s="1"/>
  <c r="P128" i="2" s="1"/>
  <c r="V34" i="9" s="1"/>
  <c r="CE128" i="2"/>
  <c r="AK128" i="2" s="1"/>
  <c r="BR129" i="2"/>
  <c r="BX129" i="2"/>
  <c r="BP130" i="2"/>
  <c r="BY130" i="2"/>
  <c r="BU130" i="2" s="1"/>
  <c r="BR131" i="2"/>
  <c r="BW131" i="2"/>
  <c r="BV131" i="2" s="1"/>
  <c r="P131" i="2" s="1"/>
  <c r="V37" i="9" s="1"/>
  <c r="CE131" i="2"/>
  <c r="AK131" i="2" s="1"/>
  <c r="BN132" i="2"/>
  <c r="BS132" i="2"/>
  <c r="BX132" i="2"/>
  <c r="BL133" i="2"/>
  <c r="BO133" i="2" s="1"/>
  <c r="BR134" i="2"/>
  <c r="BW134" i="2"/>
  <c r="BV134" i="2" s="1"/>
  <c r="P134" i="2" s="1"/>
  <c r="V40" i="9" s="1"/>
  <c r="CE134" i="2"/>
  <c r="AK134" i="2" s="1"/>
  <c r="BP135" i="2"/>
  <c r="BY135" i="2"/>
  <c r="BU135" i="2" s="1"/>
  <c r="BL136" i="2"/>
  <c r="BO136" i="2" s="1"/>
  <c r="BS137" i="2"/>
  <c r="BX137" i="2"/>
  <c r="BS122" i="2"/>
  <c r="BL125" i="2"/>
  <c r="BO125" i="2" s="1"/>
  <c r="BN126" i="2"/>
  <c r="BW126" i="2"/>
  <c r="BV126" i="2" s="1"/>
  <c r="P126" i="2" s="1"/>
  <c r="V32" i="9" s="1"/>
  <c r="BN129" i="2"/>
  <c r="BS129" i="2"/>
  <c r="BY129" i="2"/>
  <c r="BU129" i="2" s="1"/>
  <c r="BL130" i="2"/>
  <c r="BO130" i="2" s="1"/>
  <c r="BN131" i="2"/>
  <c r="BS131" i="2"/>
  <c r="BX131" i="2"/>
  <c r="BT131" i="2" s="1"/>
  <c r="BP132" i="2"/>
  <c r="BY132" i="2"/>
  <c r="BU132" i="2" s="1"/>
  <c r="BR133" i="2"/>
  <c r="BW133" i="2"/>
  <c r="BV133" i="2" s="1"/>
  <c r="P133" i="2" s="1"/>
  <c r="V39" i="9" s="1"/>
  <c r="CE133" i="2"/>
  <c r="AK133" i="2" s="1"/>
  <c r="BN134" i="2"/>
  <c r="BS134" i="2"/>
  <c r="BX134" i="2"/>
  <c r="BL135" i="2"/>
  <c r="BO135" i="2" s="1"/>
  <c r="BR136" i="2"/>
  <c r="BW136" i="2"/>
  <c r="BV136" i="2" s="1"/>
  <c r="P136" i="2" s="1"/>
  <c r="V42" i="9" s="1"/>
  <c r="CE136" i="2"/>
  <c r="AK136" i="2" s="1"/>
  <c r="BN137" i="2"/>
  <c r="BY137" i="2"/>
  <c r="BU137" i="2" s="1"/>
  <c r="BN138" i="2"/>
  <c r="BY138" i="2"/>
  <c r="BU138" i="2" s="1"/>
  <c r="BP139" i="2"/>
  <c r="CE139" i="2"/>
  <c r="AK139" i="2" s="1"/>
  <c r="BP140" i="2"/>
  <c r="CE140" i="2"/>
  <c r="AK140" i="2" s="1"/>
  <c r="BS141" i="2"/>
  <c r="BX141" i="2"/>
  <c r="BT141" i="2" s="1"/>
  <c r="BN142" i="2"/>
  <c r="BY142" i="2"/>
  <c r="BU142" i="2" s="1"/>
  <c r="BS143" i="2"/>
  <c r="BX143" i="2"/>
  <c r="BT143" i="2" s="1"/>
  <c r="BN144" i="2"/>
  <c r="BS144" i="2"/>
  <c r="BX144" i="2"/>
  <c r="BR145" i="2"/>
  <c r="BW145" i="2"/>
  <c r="BV145" i="2" s="1"/>
  <c r="P145" i="2" s="1"/>
  <c r="V51" i="9" s="1"/>
  <c r="CE145" i="2"/>
  <c r="AK145" i="2" s="1"/>
  <c r="BL146" i="2"/>
  <c r="BO146" i="2" s="1"/>
  <c r="BP147" i="2"/>
  <c r="BY147" i="2"/>
  <c r="BU147" i="2" s="1"/>
  <c r="BP111" i="2"/>
  <c r="BX112" i="2"/>
  <c r="BN117" i="2"/>
  <c r="BN119" i="2"/>
  <c r="BR121" i="2"/>
  <c r="BX122" i="2"/>
  <c r="BY123" i="2"/>
  <c r="BU123" i="2" s="1"/>
  <c r="BR124" i="2"/>
  <c r="CE124" i="2"/>
  <c r="AK124" i="2" s="1"/>
  <c r="BW125" i="2"/>
  <c r="BV125" i="2" s="1"/>
  <c r="P125" i="2" s="1"/>
  <c r="V31" i="9" s="1"/>
  <c r="CE125" i="2"/>
  <c r="AK125" i="2" s="1"/>
  <c r="BX126" i="2"/>
  <c r="BT126" i="2" s="1"/>
  <c r="CE126" i="2"/>
  <c r="AK126" i="2" s="1"/>
  <c r="BP127" i="2"/>
  <c r="BY127" i="2"/>
  <c r="BU127" i="2" s="1"/>
  <c r="BR128" i="2"/>
  <c r="BR130" i="2"/>
  <c r="BW130" i="2"/>
  <c r="BV130" i="2" s="1"/>
  <c r="P130" i="2" s="1"/>
  <c r="V36" i="9" s="1"/>
  <c r="CE130" i="2"/>
  <c r="AK130" i="2" s="1"/>
  <c r="BP131" i="2"/>
  <c r="BY131" i="2"/>
  <c r="BU131" i="2" s="1"/>
  <c r="BL132" i="2"/>
  <c r="BO132" i="2" s="1"/>
  <c r="BN133" i="2"/>
  <c r="BS133" i="2"/>
  <c r="BX133" i="2"/>
  <c r="BT133" i="2" s="1"/>
  <c r="BP134" i="2"/>
  <c r="BY134" i="2"/>
  <c r="BU134" i="2" s="1"/>
  <c r="BR135" i="2"/>
  <c r="BW135" i="2"/>
  <c r="BV135" i="2" s="1"/>
  <c r="P135" i="2" s="1"/>
  <c r="V41" i="9" s="1"/>
  <c r="CE135" i="2"/>
  <c r="AK135" i="2" s="1"/>
  <c r="BN136" i="2"/>
  <c r="BS136" i="2"/>
  <c r="BX136" i="2"/>
  <c r="BT136" i="2" s="1"/>
  <c r="BP137" i="2"/>
  <c r="CE137" i="2"/>
  <c r="AK137" i="2" s="1"/>
  <c r="BP138" i="2"/>
  <c r="CE138" i="2"/>
  <c r="AK138" i="2" s="1"/>
  <c r="BL139" i="2"/>
  <c r="BO139" i="2" s="1"/>
  <c r="BR139" i="2"/>
  <c r="BW139" i="2"/>
  <c r="BV139" i="2" s="1"/>
  <c r="P139" i="2" s="1"/>
  <c r="V45" i="9" s="1"/>
  <c r="BL140" i="2"/>
  <c r="BO140" i="2" s="1"/>
  <c r="BR140" i="2"/>
  <c r="BW140" i="2"/>
  <c r="BV140" i="2" s="1"/>
  <c r="P140" i="2" s="1"/>
  <c r="V46" i="9" s="1"/>
  <c r="BN141" i="2"/>
  <c r="BY141" i="2"/>
  <c r="BU141" i="2" s="1"/>
  <c r="BP142" i="2"/>
  <c r="CE142" i="2"/>
  <c r="AK142" i="2" s="1"/>
  <c r="BN143" i="2"/>
  <c r="BY143" i="2"/>
  <c r="BU143" i="2" s="1"/>
  <c r="BP144" i="2"/>
  <c r="BY144" i="2"/>
  <c r="BU144" i="2" s="1"/>
  <c r="BN145" i="2"/>
  <c r="BS145" i="2"/>
  <c r="BX145" i="2"/>
  <c r="BR146" i="2"/>
  <c r="BW146" i="2"/>
  <c r="BV146" i="2" s="1"/>
  <c r="P146" i="2" s="1"/>
  <c r="V52" i="9" s="1"/>
  <c r="CE146" i="2"/>
  <c r="AK146" i="2" s="1"/>
  <c r="BL147" i="2"/>
  <c r="BO147" i="2" s="1"/>
  <c r="BP148" i="2"/>
  <c r="BY148" i="2"/>
  <c r="BU148" i="2" s="1"/>
  <c r="BN115" i="2"/>
  <c r="CE120" i="2"/>
  <c r="AK120" i="2" s="1"/>
  <c r="BW124" i="2"/>
  <c r="BV124" i="2" s="1"/>
  <c r="P124" i="2" s="1"/>
  <c r="V30" i="9" s="1"/>
  <c r="CE129" i="2"/>
  <c r="AK129" i="2" s="1"/>
  <c r="BN130" i="2"/>
  <c r="BR132" i="2"/>
  <c r="CE132" i="2"/>
  <c r="AK132" i="2" s="1"/>
  <c r="BP133" i="2"/>
  <c r="BN135" i="2"/>
  <c r="BL137" i="2"/>
  <c r="BO137" i="2" s="1"/>
  <c r="BS138" i="2"/>
  <c r="BS139" i="2"/>
  <c r="BS140" i="2"/>
  <c r="BR141" i="2"/>
  <c r="BS142" i="2"/>
  <c r="BR143" i="2"/>
  <c r="BR144" i="2"/>
  <c r="BP146" i="2"/>
  <c r="BY146" i="2"/>
  <c r="BU146" i="2" s="1"/>
  <c r="BR147" i="2"/>
  <c r="BW148" i="2"/>
  <c r="BV148" i="2" s="1"/>
  <c r="P148" i="2" s="1"/>
  <c r="V54" i="9" s="1"/>
  <c r="BP149" i="2"/>
  <c r="BY149" i="2"/>
  <c r="BU149" i="2" s="1"/>
  <c r="BN150" i="2"/>
  <c r="BS150" i="2"/>
  <c r="BX150" i="2"/>
  <c r="BR151" i="2"/>
  <c r="BW151" i="2"/>
  <c r="BV151" i="2" s="1"/>
  <c r="P151" i="2" s="1"/>
  <c r="V57" i="9" s="1"/>
  <c r="CE151" i="2"/>
  <c r="AK151" i="2" s="1"/>
  <c r="BL118" i="2"/>
  <c r="BO118" i="2" s="1"/>
  <c r="BW129" i="2"/>
  <c r="BV129" i="2" s="1"/>
  <c r="P129" i="2" s="1"/>
  <c r="V35" i="9" s="1"/>
  <c r="BS130" i="2"/>
  <c r="BL131" i="2"/>
  <c r="BO131" i="2" s="1"/>
  <c r="BW132" i="2"/>
  <c r="BV132" i="2" s="1"/>
  <c r="P132" i="2" s="1"/>
  <c r="V38" i="9" s="1"/>
  <c r="BL134" i="2"/>
  <c r="BO134" i="2" s="1"/>
  <c r="BS135" i="2"/>
  <c r="BY136" i="2"/>
  <c r="BU136" i="2" s="1"/>
  <c r="BL138" i="2"/>
  <c r="BO138" i="2" s="1"/>
  <c r="BW138" i="2"/>
  <c r="BV138" i="2" s="1"/>
  <c r="P138" i="2" s="1"/>
  <c r="V44" i="9" s="1"/>
  <c r="BL141" i="2"/>
  <c r="BO141" i="2" s="1"/>
  <c r="CE141" i="2"/>
  <c r="AK141" i="2" s="1"/>
  <c r="BL142" i="2"/>
  <c r="BO142" i="2" s="1"/>
  <c r="BW142" i="2"/>
  <c r="BV142" i="2" s="1"/>
  <c r="P142" i="2" s="1"/>
  <c r="V48" i="9" s="1"/>
  <c r="BL143" i="2"/>
  <c r="BO143" i="2" s="1"/>
  <c r="CE143" i="2"/>
  <c r="AK143" i="2" s="1"/>
  <c r="BL144" i="2"/>
  <c r="BO144" i="2" s="1"/>
  <c r="BL145" i="2"/>
  <c r="BO145" i="2" s="1"/>
  <c r="BS146" i="2"/>
  <c r="BS147" i="2"/>
  <c r="BL148" i="2"/>
  <c r="BO148" i="2" s="1"/>
  <c r="BR148" i="2"/>
  <c r="BX148" i="2"/>
  <c r="BT148" i="2" s="1"/>
  <c r="BL149" i="2"/>
  <c r="BO149" i="2" s="1"/>
  <c r="BP150" i="2"/>
  <c r="BY150" i="2"/>
  <c r="BU150" i="2" s="1"/>
  <c r="BY121" i="2"/>
  <c r="BU121" i="2" s="1"/>
  <c r="BX130" i="2"/>
  <c r="BT130" i="2" s="1"/>
  <c r="BY133" i="2"/>
  <c r="BU133" i="2" s="1"/>
  <c r="BX135" i="2"/>
  <c r="BT135" i="2" s="1"/>
  <c r="BR137" i="2"/>
  <c r="BX138" i="2"/>
  <c r="BT138" i="2" s="1"/>
  <c r="BX139" i="2"/>
  <c r="BX140" i="2"/>
  <c r="BT140" i="2" s="1"/>
  <c r="BW141" i="2"/>
  <c r="BV141" i="2" s="1"/>
  <c r="P141" i="2" s="1"/>
  <c r="V47" i="9" s="1"/>
  <c r="BX142" i="2"/>
  <c r="BT142" i="2" s="1"/>
  <c r="BW143" i="2"/>
  <c r="BV143" i="2" s="1"/>
  <c r="P143" i="2" s="1"/>
  <c r="V49" i="9" s="1"/>
  <c r="BW144" i="2"/>
  <c r="BV144" i="2" s="1"/>
  <c r="P144" i="2" s="1"/>
  <c r="V50" i="9" s="1"/>
  <c r="CE144" i="2"/>
  <c r="AK144" i="2" s="1"/>
  <c r="BR126" i="2"/>
  <c r="BW137" i="2"/>
  <c r="BV137" i="2" s="1"/>
  <c r="P137" i="2" s="1"/>
  <c r="V43" i="9" s="1"/>
  <c r="BY139" i="2"/>
  <c r="BU139" i="2" s="1"/>
  <c r="BP145" i="2"/>
  <c r="BN146" i="2"/>
  <c r="BR149" i="2"/>
  <c r="BW150" i="2"/>
  <c r="BV150" i="2" s="1"/>
  <c r="P150" i="2" s="1"/>
  <c r="V56" i="9" s="1"/>
  <c r="CE150" i="2"/>
  <c r="AK150" i="2" s="1"/>
  <c r="BP151" i="2"/>
  <c r="BL152" i="2"/>
  <c r="BO152" i="2" s="1"/>
  <c r="BN153" i="2"/>
  <c r="BS153" i="2"/>
  <c r="BW153" i="2"/>
  <c r="BV153" i="2" s="1"/>
  <c r="P153" i="2" s="1"/>
  <c r="V59" i="9" s="1"/>
  <c r="CE153" i="2"/>
  <c r="AK153" i="2" s="1"/>
  <c r="BN154" i="2"/>
  <c r="BS154" i="2"/>
  <c r="BX154" i="2"/>
  <c r="BT154" i="2" s="1"/>
  <c r="BR154" i="2"/>
  <c r="BW154" i="2"/>
  <c r="BV154" i="2" s="1"/>
  <c r="P154" i="2" s="1"/>
  <c r="V60" i="9" s="1"/>
  <c r="BN155" i="2"/>
  <c r="BY155" i="2"/>
  <c r="BU155" i="2" s="1"/>
  <c r="BL116" i="2"/>
  <c r="BO116" i="2" s="1"/>
  <c r="BP136" i="2"/>
  <c r="BP141" i="2"/>
  <c r="BR142" i="2"/>
  <c r="BP143" i="2"/>
  <c r="BY145" i="2"/>
  <c r="BU145" i="2" s="1"/>
  <c r="BN147" i="2"/>
  <c r="BN148" i="2"/>
  <c r="BS149" i="2"/>
  <c r="BL151" i="2"/>
  <c r="BO151" i="2" s="1"/>
  <c r="BX151" i="2"/>
  <c r="BT151" i="2" s="1"/>
  <c r="BR152" i="2"/>
  <c r="BW152" i="2"/>
  <c r="BV152" i="2" s="1"/>
  <c r="P152" i="2" s="1"/>
  <c r="V58" i="9" s="1"/>
  <c r="CE152" i="2"/>
  <c r="AK152" i="2" s="1"/>
  <c r="BP153" i="2"/>
  <c r="BX153" i="2"/>
  <c r="BT153" i="2" s="1"/>
  <c r="BP154" i="2"/>
  <c r="BY154" i="2"/>
  <c r="BU154" i="2" s="1"/>
  <c r="BL155" i="2"/>
  <c r="BO155" i="2" s="1"/>
  <c r="BP155" i="2"/>
  <c r="BW155" i="2"/>
  <c r="BV155" i="2" s="1"/>
  <c r="P155" i="2" s="1"/>
  <c r="V61" i="9" s="1"/>
  <c r="BN139" i="2"/>
  <c r="BN151" i="2"/>
  <c r="BP152" i="2"/>
  <c r="BR153" i="2"/>
  <c r="CE155" i="2"/>
  <c r="AK155" i="2" s="1"/>
  <c r="BN140" i="2"/>
  <c r="BX146" i="2"/>
  <c r="BT146" i="2" s="1"/>
  <c r="BW147" i="2"/>
  <c r="BV147" i="2" s="1"/>
  <c r="P147" i="2" s="1"/>
  <c r="V53" i="9" s="1"/>
  <c r="CE147" i="2"/>
  <c r="AK147" i="2" s="1"/>
  <c r="BS148" i="2"/>
  <c r="CE148" i="2"/>
  <c r="AK148" i="2" s="1"/>
  <c r="BW149" i="2"/>
  <c r="BV149" i="2" s="1"/>
  <c r="P149" i="2" s="1"/>
  <c r="V55" i="9" s="1"/>
  <c r="BR150" i="2"/>
  <c r="BS151" i="2"/>
  <c r="BY151" i="2"/>
  <c r="BU151" i="2" s="1"/>
  <c r="BN152" i="2"/>
  <c r="BS152" i="2"/>
  <c r="BX152" i="2"/>
  <c r="BT152" i="2" s="1"/>
  <c r="BL153" i="2"/>
  <c r="BO153" i="2" s="1"/>
  <c r="BY153" i="2"/>
  <c r="BU153" i="2" s="1"/>
  <c r="BL154" i="2"/>
  <c r="BO154" i="2" s="1"/>
  <c r="BR155" i="2"/>
  <c r="BX155" i="2"/>
  <c r="BT155" i="2" s="1"/>
  <c r="BR138" i="2"/>
  <c r="BY140" i="2"/>
  <c r="BU140" i="2" s="1"/>
  <c r="BX147" i="2"/>
  <c r="BT147" i="2" s="1"/>
  <c r="BN149" i="2"/>
  <c r="BX149" i="2"/>
  <c r="CE149" i="2"/>
  <c r="AK149" i="2" s="1"/>
  <c r="BL150" i="2"/>
  <c r="BO150" i="2" s="1"/>
  <c r="BY152" i="2"/>
  <c r="BU152" i="2" s="1"/>
  <c r="CE154" i="2"/>
  <c r="AK154" i="2" s="1"/>
  <c r="BS155" i="2"/>
  <c r="CA109" i="2"/>
  <c r="CD109" i="2" s="1"/>
  <c r="CF109" i="2"/>
  <c r="CB110" i="2"/>
  <c r="CC110" i="2" s="1"/>
  <c r="CG110" i="2"/>
  <c r="CM110" i="2"/>
  <c r="CA111" i="2"/>
  <c r="CD111" i="2" s="1"/>
  <c r="CF111" i="2"/>
  <c r="CI112" i="2"/>
  <c r="CB113" i="2"/>
  <c r="CC113" i="2" s="1"/>
  <c r="CG113" i="2"/>
  <c r="CM113" i="2"/>
  <c r="CI114" i="2"/>
  <c r="CB115" i="2"/>
  <c r="CC115" i="2" s="1"/>
  <c r="CG115" i="2"/>
  <c r="CM115" i="2"/>
  <c r="CA116" i="2"/>
  <c r="CD116" i="2" s="1"/>
  <c r="CF116" i="2"/>
  <c r="CI117" i="2"/>
  <c r="CB118" i="2"/>
  <c r="CC118" i="2" s="1"/>
  <c r="CG118" i="2"/>
  <c r="CB109" i="2"/>
  <c r="CC109" i="2" s="1"/>
  <c r="CG109" i="2"/>
  <c r="CM109" i="2"/>
  <c r="CI110" i="2"/>
  <c r="CB111" i="2"/>
  <c r="CC111" i="2" s="1"/>
  <c r="CG111" i="2"/>
  <c r="CM111" i="2"/>
  <c r="BT112" i="2"/>
  <c r="CI113" i="2"/>
  <c r="BT114" i="2"/>
  <c r="BT115" i="2"/>
  <c r="CI115" i="2"/>
  <c r="CB116" i="2"/>
  <c r="CC116" i="2" s="1"/>
  <c r="CG116" i="2"/>
  <c r="CA117" i="2"/>
  <c r="CD117" i="2" s="1"/>
  <c r="CF117" i="2"/>
  <c r="CM118" i="2"/>
  <c r="CA119" i="2"/>
  <c r="CD119" i="2" s="1"/>
  <c r="CF119" i="2"/>
  <c r="CM120" i="2"/>
  <c r="CI109" i="2"/>
  <c r="BT110" i="2"/>
  <c r="CI111" i="2"/>
  <c r="CA112" i="2"/>
  <c r="CD112" i="2" s="1"/>
  <c r="CF112" i="2"/>
  <c r="BT113" i="2"/>
  <c r="CA114" i="2"/>
  <c r="CD114" i="2" s="1"/>
  <c r="CF114" i="2"/>
  <c r="CM116" i="2"/>
  <c r="CB117" i="2"/>
  <c r="CC117" i="2" s="1"/>
  <c r="CG117" i="2"/>
  <c r="CI118" i="2"/>
  <c r="CB119" i="2"/>
  <c r="CC119" i="2" s="1"/>
  <c r="CG119" i="2"/>
  <c r="CF110" i="2"/>
  <c r="BT111" i="2"/>
  <c r="CA113" i="2"/>
  <c r="CD113" i="2" s="1"/>
  <c r="CF115" i="2"/>
  <c r="CA118" i="2"/>
  <c r="CD118" i="2" s="1"/>
  <c r="CA120" i="2"/>
  <c r="CD120" i="2" s="1"/>
  <c r="CF120" i="2"/>
  <c r="BT121" i="2"/>
  <c r="CM121" i="2"/>
  <c r="BT122" i="2"/>
  <c r="CG122" i="2"/>
  <c r="CM123" i="2"/>
  <c r="CB124" i="2"/>
  <c r="CC124" i="2" s="1"/>
  <c r="CF124" i="2"/>
  <c r="CB112" i="2"/>
  <c r="CC112" i="2" s="1"/>
  <c r="CM112" i="2"/>
  <c r="CF113" i="2"/>
  <c r="CB114" i="2"/>
  <c r="CC114" i="2" s="1"/>
  <c r="CM114" i="2"/>
  <c r="CI116" i="2"/>
  <c r="CF118" i="2"/>
  <c r="CM119" i="2"/>
  <c r="CB120" i="2"/>
  <c r="CC120" i="2" s="1"/>
  <c r="CG120" i="2"/>
  <c r="CA121" i="2"/>
  <c r="CD121" i="2" s="1"/>
  <c r="CI121" i="2"/>
  <c r="CM122" i="2"/>
  <c r="CA123" i="2"/>
  <c r="CD123" i="2" s="1"/>
  <c r="CI123" i="2"/>
  <c r="CG124" i="2"/>
  <c r="CB125" i="2"/>
  <c r="CC125" i="2" s="1"/>
  <c r="CF125" i="2"/>
  <c r="CG126" i="2"/>
  <c r="CA127" i="2"/>
  <c r="CD127" i="2" s="1"/>
  <c r="CI127" i="2"/>
  <c r="CB128" i="2"/>
  <c r="CC128" i="2" s="1"/>
  <c r="CF128" i="2"/>
  <c r="CG112" i="2"/>
  <c r="CG114" i="2"/>
  <c r="BT116" i="2"/>
  <c r="CI119" i="2"/>
  <c r="CI120" i="2"/>
  <c r="CB121" i="2"/>
  <c r="CC121" i="2" s="1"/>
  <c r="CF121" i="2"/>
  <c r="CA122" i="2"/>
  <c r="CD122" i="2" s="1"/>
  <c r="CI122" i="2"/>
  <c r="CB123" i="2"/>
  <c r="CC123" i="2" s="1"/>
  <c r="CF123" i="2"/>
  <c r="CM124" i="2"/>
  <c r="BT125" i="2"/>
  <c r="CG125" i="2"/>
  <c r="CM126" i="2"/>
  <c r="CB127" i="2"/>
  <c r="CC127" i="2" s="1"/>
  <c r="CF127" i="2"/>
  <c r="CG128" i="2"/>
  <c r="BT129" i="2"/>
  <c r="CB122" i="2"/>
  <c r="CC122" i="2" s="1"/>
  <c r="CA125" i="2"/>
  <c r="CD125" i="2" s="1"/>
  <c r="CI125" i="2"/>
  <c r="CA126" i="2"/>
  <c r="CD126" i="2" s="1"/>
  <c r="CI126" i="2"/>
  <c r="CB129" i="2"/>
  <c r="CC129" i="2" s="1"/>
  <c r="CF129" i="2"/>
  <c r="CG130" i="2"/>
  <c r="CA131" i="2"/>
  <c r="CD131" i="2" s="1"/>
  <c r="CI131" i="2"/>
  <c r="CB132" i="2"/>
  <c r="CC132" i="2" s="1"/>
  <c r="CF132" i="2"/>
  <c r="CM133" i="2"/>
  <c r="CA134" i="2"/>
  <c r="CD134" i="2" s="1"/>
  <c r="CI134" i="2"/>
  <c r="CG135" i="2"/>
  <c r="CM136" i="2"/>
  <c r="CB137" i="2"/>
  <c r="CC137" i="2" s="1"/>
  <c r="CG137" i="2"/>
  <c r="CA110" i="2"/>
  <c r="CD110" i="2" s="1"/>
  <c r="CA115" i="2"/>
  <c r="CD115" i="2" s="1"/>
  <c r="CF122" i="2"/>
  <c r="BT123" i="2"/>
  <c r="CG123" i="2"/>
  <c r="CA124" i="2"/>
  <c r="CD124" i="2" s="1"/>
  <c r="CB126" i="2"/>
  <c r="CC126" i="2" s="1"/>
  <c r="CM128" i="2"/>
  <c r="CG129" i="2"/>
  <c r="CM130" i="2"/>
  <c r="CB131" i="2"/>
  <c r="CC131" i="2" s="1"/>
  <c r="CF131" i="2"/>
  <c r="BT132" i="2"/>
  <c r="CG132" i="2"/>
  <c r="CA133" i="2"/>
  <c r="CD133" i="2" s="1"/>
  <c r="CI133" i="2"/>
  <c r="CB134" i="2"/>
  <c r="CC134" i="2" s="1"/>
  <c r="CF134" i="2"/>
  <c r="CM135" i="2"/>
  <c r="CA136" i="2"/>
  <c r="CD136" i="2" s="1"/>
  <c r="CI136" i="2"/>
  <c r="BT137" i="2"/>
  <c r="CM137" i="2"/>
  <c r="CM138" i="2"/>
  <c r="CI139" i="2"/>
  <c r="CI140" i="2"/>
  <c r="CB141" i="2"/>
  <c r="CC141" i="2" s="1"/>
  <c r="CG141" i="2"/>
  <c r="CM142" i="2"/>
  <c r="CB143" i="2"/>
  <c r="CC143" i="2" s="1"/>
  <c r="CG143" i="2"/>
  <c r="CB144" i="2"/>
  <c r="CC144" i="2" s="1"/>
  <c r="CF144" i="2"/>
  <c r="CA145" i="2"/>
  <c r="CD145" i="2" s="1"/>
  <c r="CI145" i="2"/>
  <c r="CM146" i="2"/>
  <c r="CG147" i="2"/>
  <c r="CG121" i="2"/>
  <c r="CG127" i="2"/>
  <c r="CM127" i="2"/>
  <c r="CA128" i="2"/>
  <c r="CD128" i="2" s="1"/>
  <c r="CI128" i="2"/>
  <c r="CM129" i="2"/>
  <c r="CA130" i="2"/>
  <c r="CD130" i="2" s="1"/>
  <c r="CI130" i="2"/>
  <c r="CG131" i="2"/>
  <c r="CM132" i="2"/>
  <c r="CB133" i="2"/>
  <c r="CC133" i="2" s="1"/>
  <c r="CF133" i="2"/>
  <c r="BT134" i="2"/>
  <c r="CG134" i="2"/>
  <c r="CA135" i="2"/>
  <c r="CD135" i="2" s="1"/>
  <c r="CI135" i="2"/>
  <c r="CB136" i="2"/>
  <c r="CC136" i="2" s="1"/>
  <c r="CF136" i="2"/>
  <c r="CI137" i="2"/>
  <c r="CI138" i="2"/>
  <c r="CA139" i="2"/>
  <c r="CD139" i="2" s="1"/>
  <c r="CF139" i="2"/>
  <c r="CA140" i="2"/>
  <c r="CD140" i="2" s="1"/>
  <c r="CF140" i="2"/>
  <c r="CM141" i="2"/>
  <c r="CI142" i="2"/>
  <c r="CM143" i="2"/>
  <c r="BT144" i="2"/>
  <c r="CG144" i="2"/>
  <c r="CB145" i="2"/>
  <c r="CC145" i="2" s="1"/>
  <c r="CF145" i="2"/>
  <c r="CA146" i="2"/>
  <c r="CD146" i="2" s="1"/>
  <c r="CI146" i="2"/>
  <c r="CM147" i="2"/>
  <c r="CG148" i="2"/>
  <c r="CB130" i="2"/>
  <c r="CC130" i="2" s="1"/>
  <c r="CB135" i="2"/>
  <c r="CC135" i="2" s="1"/>
  <c r="CG136" i="2"/>
  <c r="CA138" i="2"/>
  <c r="CD138" i="2" s="1"/>
  <c r="CA141" i="2"/>
  <c r="CD141" i="2" s="1"/>
  <c r="CA142" i="2"/>
  <c r="CD142" i="2" s="1"/>
  <c r="CA143" i="2"/>
  <c r="CD143" i="2" s="1"/>
  <c r="CA144" i="2"/>
  <c r="CD144" i="2" s="1"/>
  <c r="CI144" i="2"/>
  <c r="CF146" i="2"/>
  <c r="CF147" i="2"/>
  <c r="CB148" i="2"/>
  <c r="CC148" i="2" s="1"/>
  <c r="CM148" i="2"/>
  <c r="BT149" i="2"/>
  <c r="CG149" i="2"/>
  <c r="CB150" i="2"/>
  <c r="CC150" i="2" s="1"/>
  <c r="CF150" i="2"/>
  <c r="CA151" i="2"/>
  <c r="CD151" i="2" s="1"/>
  <c r="CI151" i="2"/>
  <c r="CM117" i="2"/>
  <c r="CM125" i="2"/>
  <c r="CF126" i="2"/>
  <c r="CI129" i="2"/>
  <c r="CF130" i="2"/>
  <c r="CI132" i="2"/>
  <c r="CG133" i="2"/>
  <c r="CF135" i="2"/>
  <c r="CA137" i="2"/>
  <c r="CD137" i="2" s="1"/>
  <c r="CB138" i="2"/>
  <c r="CC138" i="2" s="1"/>
  <c r="BT139" i="2"/>
  <c r="CB139" i="2"/>
  <c r="CC139" i="2" s="1"/>
  <c r="CB140" i="2"/>
  <c r="CC140" i="2" s="1"/>
  <c r="CB142" i="2"/>
  <c r="CC142" i="2" s="1"/>
  <c r="BT145" i="2"/>
  <c r="CG146" i="2"/>
  <c r="CA147" i="2"/>
  <c r="CD147" i="2" s="1"/>
  <c r="CI147" i="2"/>
  <c r="CI148" i="2"/>
  <c r="CM149" i="2"/>
  <c r="BT150" i="2"/>
  <c r="CG150" i="2"/>
  <c r="CI124" i="2"/>
  <c r="CM131" i="2"/>
  <c r="CM134" i="2"/>
  <c r="CF137" i="2"/>
  <c r="CF138" i="2"/>
  <c r="CF141" i="2"/>
  <c r="CF142" i="2"/>
  <c r="CF143" i="2"/>
  <c r="CA129" i="2"/>
  <c r="CD129" i="2" s="1"/>
  <c r="CM140" i="2"/>
  <c r="CB146" i="2"/>
  <c r="CC146" i="2" s="1"/>
  <c r="CF149" i="2"/>
  <c r="CB151" i="2"/>
  <c r="CC151" i="2" s="1"/>
  <c r="CG151" i="2"/>
  <c r="CM151" i="2"/>
  <c r="CM152" i="2"/>
  <c r="CA153" i="2"/>
  <c r="CD153" i="2" s="1"/>
  <c r="CI153" i="2"/>
  <c r="CB154" i="2"/>
  <c r="CC154" i="2" s="1"/>
  <c r="CF154" i="2"/>
  <c r="CF155" i="2"/>
  <c r="CM153" i="2"/>
  <c r="CA154" i="2"/>
  <c r="CD154" i="2" s="1"/>
  <c r="CI154" i="2"/>
  <c r="CG138" i="2"/>
  <c r="CM139" i="2"/>
  <c r="CG140" i="2"/>
  <c r="CB147" i="2"/>
  <c r="CC147" i="2" s="1"/>
  <c r="CA148" i="2"/>
  <c r="CD148" i="2" s="1"/>
  <c r="CA149" i="2"/>
  <c r="CD149" i="2" s="1"/>
  <c r="CI149" i="2"/>
  <c r="CM150" i="2"/>
  <c r="CA152" i="2"/>
  <c r="CD152" i="2" s="1"/>
  <c r="CI152" i="2"/>
  <c r="CB153" i="2"/>
  <c r="CC153" i="2" s="1"/>
  <c r="CF153" i="2"/>
  <c r="CG154" i="2"/>
  <c r="CA155" i="2"/>
  <c r="CD155" i="2" s="1"/>
  <c r="CG155" i="2"/>
  <c r="CM155" i="2"/>
  <c r="CI143" i="2"/>
  <c r="CG145" i="2"/>
  <c r="CG139" i="2"/>
  <c r="CM144" i="2"/>
  <c r="CM145" i="2"/>
  <c r="CB149" i="2"/>
  <c r="CC149" i="2" s="1"/>
  <c r="CA150" i="2"/>
  <c r="CD150" i="2" s="1"/>
  <c r="CI150" i="2"/>
  <c r="CB152" i="2"/>
  <c r="CC152" i="2" s="1"/>
  <c r="CF152" i="2"/>
  <c r="CG153" i="2"/>
  <c r="CM154" i="2"/>
  <c r="CB155" i="2"/>
  <c r="CC155" i="2" s="1"/>
  <c r="CI155" i="2"/>
  <c r="CA132" i="2"/>
  <c r="CD132" i="2" s="1"/>
  <c r="CI141" i="2"/>
  <c r="CG142" i="2"/>
  <c r="CF148" i="2"/>
  <c r="CF151" i="2"/>
  <c r="CG152" i="2"/>
  <c r="B11" i="2"/>
  <c r="B13" i="2"/>
  <c r="BW13" i="2" s="1"/>
  <c r="B14" i="2"/>
  <c r="CJ32" i="2"/>
  <c r="B12" i="2"/>
  <c r="CJ47" i="2"/>
  <c r="CJ77" i="2"/>
  <c r="CJ46" i="2"/>
  <c r="CJ38" i="2"/>
  <c r="CJ34" i="2"/>
  <c r="CJ80" i="2"/>
  <c r="CJ52" i="2"/>
  <c r="CJ84" i="2"/>
  <c r="CJ74" i="2"/>
  <c r="CJ56" i="2"/>
  <c r="CJ44" i="2"/>
  <c r="CJ39" i="2"/>
  <c r="CJ33" i="2"/>
  <c r="CJ60" i="2"/>
  <c r="CJ88" i="2"/>
  <c r="CJ54" i="2"/>
  <c r="CJ43" i="2"/>
  <c r="BW10" i="2"/>
  <c r="CJ86" i="2"/>
  <c r="CJ70" i="2"/>
  <c r="CJ82" i="2"/>
  <c r="CJ64" i="2"/>
  <c r="CJ49" i="2"/>
  <c r="CJ37" i="2"/>
  <c r="CJ87" i="2"/>
  <c r="CJ83" i="2"/>
  <c r="CJ69" i="2"/>
  <c r="CJ61" i="2"/>
  <c r="CJ55" i="2"/>
  <c r="CJ51" i="2"/>
  <c r="CJ42" i="2"/>
  <c r="BW17" i="2"/>
  <c r="CJ85" i="2"/>
  <c r="CJ66" i="2"/>
  <c r="CJ57" i="2"/>
  <c r="CJ45" i="2"/>
  <c r="CJ40" i="2"/>
  <c r="CJ35" i="2"/>
  <c r="CJ89" i="2"/>
  <c r="CJ65" i="2"/>
  <c r="CJ50" i="2"/>
  <c r="CJ75" i="2"/>
  <c r="CJ81" i="2"/>
  <c r="CJ48" i="2"/>
  <c r="CJ36" i="2"/>
  <c r="CJ71" i="2"/>
  <c r="CJ53" i="2"/>
  <c r="CJ41" i="2"/>
  <c r="BW23" i="2"/>
  <c r="CJ29" i="2"/>
  <c r="CJ27" i="2"/>
  <c r="CJ30" i="2"/>
  <c r="CJ28" i="2"/>
  <c r="CJ76" i="2"/>
  <c r="CB10" i="2"/>
  <c r="CA10" i="2"/>
  <c r="CM10" i="2"/>
  <c r="CF10" i="2"/>
  <c r="CG10" i="2"/>
  <c r="CI10" i="2"/>
  <c r="BS10" i="2"/>
  <c r="CE10" i="2"/>
  <c r="BY10" i="2"/>
  <c r="BN10" i="2"/>
  <c r="BP10" i="2"/>
  <c r="BX10" i="2"/>
  <c r="BT10" i="2" s="1"/>
  <c r="BL10" i="2"/>
  <c r="BR10" i="2"/>
  <c r="AU141" i="2" l="1"/>
  <c r="AW141" i="2"/>
  <c r="CH141" i="2"/>
  <c r="AR141" i="2" s="1"/>
  <c r="AU150" i="2"/>
  <c r="AW150" i="2"/>
  <c r="CH150" i="2"/>
  <c r="AR150" i="2" s="1"/>
  <c r="AU143" i="2"/>
  <c r="CH143" i="2"/>
  <c r="AR143" i="2" s="1"/>
  <c r="AW143" i="2"/>
  <c r="AQ153" i="2"/>
  <c r="AU149" i="2"/>
  <c r="CH149" i="2"/>
  <c r="AR149" i="2" s="1"/>
  <c r="AW149" i="2"/>
  <c r="AQ146" i="2"/>
  <c r="AU154" i="2"/>
  <c r="AW154" i="2"/>
  <c r="CH154" i="2"/>
  <c r="AR154" i="2" s="1"/>
  <c r="AQ155" i="2"/>
  <c r="AP153" i="2"/>
  <c r="AN153" i="2"/>
  <c r="AN129" i="2"/>
  <c r="AP129" i="2"/>
  <c r="AU124" i="2"/>
  <c r="CH124" i="2"/>
  <c r="AR124" i="2" s="1"/>
  <c r="AW124" i="2"/>
  <c r="AU148" i="2"/>
  <c r="AW148" i="2"/>
  <c r="CH148" i="2"/>
  <c r="AR148" i="2" s="1"/>
  <c r="AQ145" i="2"/>
  <c r="AP144" i="2"/>
  <c r="AN144" i="2"/>
  <c r="AP138" i="2"/>
  <c r="AN138" i="2"/>
  <c r="AU146" i="2"/>
  <c r="CH146" i="2"/>
  <c r="AR146" i="2" s="1"/>
  <c r="AW146" i="2"/>
  <c r="AU142" i="2"/>
  <c r="AW142" i="2"/>
  <c r="CH142" i="2"/>
  <c r="AR142" i="2" s="1"/>
  <c r="AN140" i="2"/>
  <c r="AP140" i="2"/>
  <c r="AU137" i="2"/>
  <c r="AW137" i="2"/>
  <c r="CH137" i="2"/>
  <c r="AR137" i="2" s="1"/>
  <c r="AN135" i="2"/>
  <c r="AP135" i="2"/>
  <c r="AU130" i="2"/>
  <c r="CH130" i="2"/>
  <c r="AR130" i="2" s="1"/>
  <c r="AW130" i="2"/>
  <c r="AN128" i="2"/>
  <c r="AP128" i="2"/>
  <c r="AN145" i="2"/>
  <c r="AP145" i="2"/>
  <c r="AQ138" i="2"/>
  <c r="AN136" i="2"/>
  <c r="AP136" i="2"/>
  <c r="AU133" i="2"/>
  <c r="CH133" i="2"/>
  <c r="AR133" i="2" s="1"/>
  <c r="AW133" i="2"/>
  <c r="AQ123" i="2"/>
  <c r="AN110" i="2"/>
  <c r="AP110" i="2"/>
  <c r="AN134" i="2"/>
  <c r="AP134" i="2"/>
  <c r="AU131" i="2"/>
  <c r="AW131" i="2"/>
  <c r="CH131" i="2"/>
  <c r="AR131" i="2" s="1"/>
  <c r="AN126" i="2"/>
  <c r="AP126" i="2"/>
  <c r="AQ129" i="2"/>
  <c r="AN122" i="2"/>
  <c r="AP122" i="2"/>
  <c r="AU119" i="2"/>
  <c r="AW119" i="2"/>
  <c r="CH119" i="2"/>
  <c r="AR119" i="2" s="1"/>
  <c r="AQ117" i="2"/>
  <c r="AN114" i="2"/>
  <c r="AP114" i="2"/>
  <c r="AU111" i="2"/>
  <c r="AW111" i="2"/>
  <c r="CH111" i="2"/>
  <c r="AR111" i="2" s="1"/>
  <c r="CH115" i="2"/>
  <c r="AR115" i="2" s="1"/>
  <c r="AU115" i="2"/>
  <c r="AW115" i="2"/>
  <c r="AQ112" i="2"/>
  <c r="AU110" i="2"/>
  <c r="AW110" i="2"/>
  <c r="CH110" i="2"/>
  <c r="AR110" i="2" s="1"/>
  <c r="AN116" i="2"/>
  <c r="AP116" i="2"/>
  <c r="AU114" i="2"/>
  <c r="AW114" i="2"/>
  <c r="CH114" i="2"/>
  <c r="AR114" i="2" s="1"/>
  <c r="AW112" i="2"/>
  <c r="CH112" i="2"/>
  <c r="AR112" i="2" s="1"/>
  <c r="AU112" i="2"/>
  <c r="M155" i="2"/>
  <c r="S61" i="9" s="1"/>
  <c r="AT140" i="2"/>
  <c r="BE140" i="2"/>
  <c r="BF140" i="2"/>
  <c r="BD140" i="2"/>
  <c r="BC140" i="2"/>
  <c r="AV140" i="2"/>
  <c r="O140" i="2"/>
  <c r="U46" i="9" s="1"/>
  <c r="I154" i="2"/>
  <c r="O60" i="9" s="1"/>
  <c r="M152" i="2"/>
  <c r="S58" i="9" s="1"/>
  <c r="L150" i="2"/>
  <c r="R56" i="9" s="1"/>
  <c r="AT154" i="2"/>
  <c r="BC154" i="2"/>
  <c r="BF154" i="2"/>
  <c r="BD154" i="2"/>
  <c r="BE154" i="2"/>
  <c r="AV154" i="2"/>
  <c r="O154" i="2"/>
  <c r="U60" i="9" s="1"/>
  <c r="I151" i="2"/>
  <c r="O57" i="9" s="1"/>
  <c r="AT145" i="2"/>
  <c r="BE145" i="2"/>
  <c r="BC145" i="2"/>
  <c r="BF145" i="2"/>
  <c r="BD145" i="2"/>
  <c r="AV145" i="2"/>
  <c r="O145" i="2"/>
  <c r="U51" i="9" s="1"/>
  <c r="AM136" i="2"/>
  <c r="BQ136" i="2"/>
  <c r="AX136" i="2"/>
  <c r="AO136" i="2"/>
  <c r="BA136" i="2"/>
  <c r="AZ136" i="2"/>
  <c r="AY136" i="2"/>
  <c r="J136" i="2"/>
  <c r="P42" i="9" s="1"/>
  <c r="AT139" i="2"/>
  <c r="BD139" i="2"/>
  <c r="BC139" i="2"/>
  <c r="AV139" i="2"/>
  <c r="BE139" i="2"/>
  <c r="BF139" i="2"/>
  <c r="O139" i="2"/>
  <c r="U45" i="9" s="1"/>
  <c r="BE150" i="2"/>
  <c r="BD150" i="2"/>
  <c r="AV150" i="2"/>
  <c r="BF150" i="2"/>
  <c r="AT150" i="2"/>
  <c r="BC150" i="2"/>
  <c r="O150" i="2"/>
  <c r="U56" i="9" s="1"/>
  <c r="L148" i="2"/>
  <c r="R54" i="9" s="1"/>
  <c r="I145" i="2"/>
  <c r="O51" i="9" s="1"/>
  <c r="I134" i="2"/>
  <c r="O40" i="9" s="1"/>
  <c r="L151" i="2"/>
  <c r="R57" i="9" s="1"/>
  <c r="AT149" i="2"/>
  <c r="BC149" i="2"/>
  <c r="BD149" i="2"/>
  <c r="BF149" i="2"/>
  <c r="AV149" i="2"/>
  <c r="BE149" i="2"/>
  <c r="O149" i="2"/>
  <c r="U55" i="9" s="1"/>
  <c r="AT146" i="2"/>
  <c r="BC146" i="2"/>
  <c r="AV146" i="2"/>
  <c r="BF146" i="2"/>
  <c r="BE146" i="2"/>
  <c r="BD146" i="2"/>
  <c r="O146" i="2"/>
  <c r="U52" i="9" s="1"/>
  <c r="M142" i="2"/>
  <c r="S48" i="9" s="1"/>
  <c r="M138" i="2"/>
  <c r="S44" i="9" s="1"/>
  <c r="AX148" i="2"/>
  <c r="BQ148" i="2"/>
  <c r="BA148" i="2"/>
  <c r="AZ148" i="2"/>
  <c r="AM148" i="2"/>
  <c r="AO148" i="2"/>
  <c r="AY148" i="2"/>
  <c r="J148" i="2"/>
  <c r="P54" i="9" s="1"/>
  <c r="L146" i="2"/>
  <c r="R52" i="9" s="1"/>
  <c r="AT144" i="2"/>
  <c r="BC144" i="2"/>
  <c r="BE144" i="2"/>
  <c r="BF144" i="2"/>
  <c r="BD144" i="2"/>
  <c r="AV144" i="2"/>
  <c r="O144" i="2"/>
  <c r="U50" i="9" s="1"/>
  <c r="L139" i="2"/>
  <c r="R45" i="9" s="1"/>
  <c r="AV134" i="2"/>
  <c r="BF134" i="2"/>
  <c r="BC134" i="2"/>
  <c r="BE134" i="2"/>
  <c r="AT134" i="2"/>
  <c r="BD134" i="2"/>
  <c r="O134" i="2"/>
  <c r="U40" i="9" s="1"/>
  <c r="AV127" i="2"/>
  <c r="BF127" i="2"/>
  <c r="BD127" i="2"/>
  <c r="BE127" i="2"/>
  <c r="AT127" i="2"/>
  <c r="BC127" i="2"/>
  <c r="O127" i="2"/>
  <c r="U33" i="9" s="1"/>
  <c r="AT123" i="2"/>
  <c r="BC123" i="2"/>
  <c r="BE123" i="2"/>
  <c r="BF123" i="2"/>
  <c r="BD123" i="2"/>
  <c r="AV123" i="2"/>
  <c r="O123" i="2"/>
  <c r="U29" i="9" s="1"/>
  <c r="AX147" i="2"/>
  <c r="BQ147" i="2"/>
  <c r="AM147" i="2"/>
  <c r="AO147" i="2"/>
  <c r="AY147" i="2"/>
  <c r="AZ147" i="2"/>
  <c r="BA147" i="2"/>
  <c r="J147" i="2"/>
  <c r="P53" i="9" s="1"/>
  <c r="L145" i="2"/>
  <c r="R51" i="9" s="1"/>
  <c r="BE137" i="2"/>
  <c r="BF137" i="2"/>
  <c r="AV137" i="2"/>
  <c r="BD137" i="2"/>
  <c r="BC137" i="2"/>
  <c r="AT137" i="2"/>
  <c r="O137" i="2"/>
  <c r="U43" i="9" s="1"/>
  <c r="L136" i="2"/>
  <c r="R42" i="9" s="1"/>
  <c r="AT132" i="2"/>
  <c r="BD132" i="2"/>
  <c r="BC132" i="2"/>
  <c r="BE132" i="2"/>
  <c r="AV132" i="2"/>
  <c r="BF132" i="2"/>
  <c r="O132" i="2"/>
  <c r="U38" i="9" s="1"/>
  <c r="M122" i="2"/>
  <c r="S28" i="9" s="1"/>
  <c r="BE135" i="2"/>
  <c r="AT135" i="2"/>
  <c r="BF135" i="2"/>
  <c r="BD135" i="2"/>
  <c r="BC135" i="2"/>
  <c r="AV135" i="2"/>
  <c r="O135" i="2"/>
  <c r="U41" i="9" s="1"/>
  <c r="L134" i="2"/>
  <c r="R40" i="9" s="1"/>
  <c r="AT130" i="2"/>
  <c r="BD130" i="2"/>
  <c r="BC130" i="2"/>
  <c r="BE130" i="2"/>
  <c r="AV130" i="2"/>
  <c r="BF130" i="2"/>
  <c r="O130" i="2"/>
  <c r="U36" i="9" s="1"/>
  <c r="M126" i="2"/>
  <c r="S32" i="9" s="1"/>
  <c r="I121" i="2"/>
  <c r="O27" i="9" s="1"/>
  <c r="I129" i="2"/>
  <c r="O35" i="9" s="1"/>
  <c r="I124" i="2"/>
  <c r="O30" i="9" s="1"/>
  <c r="BD120" i="2"/>
  <c r="BC120" i="2"/>
  <c r="AV120" i="2"/>
  <c r="AT120" i="2"/>
  <c r="BE120" i="2"/>
  <c r="BF120" i="2"/>
  <c r="O120" i="2"/>
  <c r="U26" i="9" s="1"/>
  <c r="L127" i="2"/>
  <c r="R33" i="9" s="1"/>
  <c r="I126" i="2"/>
  <c r="O32" i="9" s="1"/>
  <c r="BF124" i="2"/>
  <c r="BD124" i="2"/>
  <c r="BC124" i="2"/>
  <c r="AV124" i="2"/>
  <c r="AT124" i="2"/>
  <c r="BE124" i="2"/>
  <c r="O124" i="2"/>
  <c r="U30" i="9" s="1"/>
  <c r="L123" i="2"/>
  <c r="R29" i="9" s="1"/>
  <c r="AT117" i="2"/>
  <c r="BE117" i="2"/>
  <c r="BF117" i="2"/>
  <c r="BD117" i="2"/>
  <c r="BC117" i="2"/>
  <c r="AV117" i="2"/>
  <c r="O117" i="2"/>
  <c r="U23" i="9" s="1"/>
  <c r="AT122" i="2"/>
  <c r="BC122" i="2"/>
  <c r="BF122" i="2"/>
  <c r="BD122" i="2"/>
  <c r="AV122" i="2"/>
  <c r="BE122" i="2"/>
  <c r="O122" i="2"/>
  <c r="U28" i="9" s="1"/>
  <c r="I113" i="2"/>
  <c r="O19" i="9" s="1"/>
  <c r="M109" i="2"/>
  <c r="S15" i="9" s="1"/>
  <c r="I120" i="2"/>
  <c r="O26" i="9" s="1"/>
  <c r="AT118" i="2"/>
  <c r="BD118" i="2"/>
  <c r="BC118" i="2"/>
  <c r="AV118" i="2"/>
  <c r="BE118" i="2"/>
  <c r="BF118" i="2"/>
  <c r="O118" i="2"/>
  <c r="U24" i="9" s="1"/>
  <c r="I117" i="2"/>
  <c r="O23" i="9" s="1"/>
  <c r="BF115" i="2"/>
  <c r="BE115" i="2"/>
  <c r="AT115" i="2"/>
  <c r="BD115" i="2"/>
  <c r="BC115" i="2"/>
  <c r="AV115" i="2"/>
  <c r="O115" i="2"/>
  <c r="U21" i="9" s="1"/>
  <c r="AZ114" i="2"/>
  <c r="AO114" i="2"/>
  <c r="BA114" i="2"/>
  <c r="BQ114" i="2"/>
  <c r="AM114" i="2"/>
  <c r="AY114" i="2"/>
  <c r="AX114" i="2"/>
  <c r="J114" i="2"/>
  <c r="P20" i="9" s="1"/>
  <c r="L111" i="2"/>
  <c r="R17" i="9" s="1"/>
  <c r="M114" i="2"/>
  <c r="S20" i="9" s="1"/>
  <c r="BE112" i="2"/>
  <c r="BD112" i="2"/>
  <c r="BF112" i="2"/>
  <c r="AT112" i="2"/>
  <c r="BC112" i="2"/>
  <c r="AV112" i="2"/>
  <c r="O112" i="2"/>
  <c r="U18" i="9" s="1"/>
  <c r="L110" i="2"/>
  <c r="R16" i="9" s="1"/>
  <c r="AQ151" i="2"/>
  <c r="AN132" i="2"/>
  <c r="AP132" i="2"/>
  <c r="AN150" i="2"/>
  <c r="AP150" i="2"/>
  <c r="BK154" i="2"/>
  <c r="N154" i="2" s="1"/>
  <c r="T60" i="9" s="1"/>
  <c r="AQ154" i="2"/>
  <c r="AU152" i="2"/>
  <c r="CH152" i="2"/>
  <c r="AR152" i="2" s="1"/>
  <c r="AW152" i="2"/>
  <c r="AP149" i="2"/>
  <c r="AN149" i="2"/>
  <c r="AP154" i="2"/>
  <c r="AN154" i="2"/>
  <c r="AU147" i="2"/>
  <c r="CH147" i="2"/>
  <c r="AR147" i="2" s="1"/>
  <c r="AW147" i="2"/>
  <c r="AQ139" i="2"/>
  <c r="AU129" i="2"/>
  <c r="AW129" i="2"/>
  <c r="CH129" i="2"/>
  <c r="AR129" i="2" s="1"/>
  <c r="AU151" i="2"/>
  <c r="CH151" i="2"/>
  <c r="AR151" i="2" s="1"/>
  <c r="AW151" i="2"/>
  <c r="AP143" i="2"/>
  <c r="AN143" i="2"/>
  <c r="AP146" i="2"/>
  <c r="AN146" i="2"/>
  <c r="AQ144" i="2"/>
  <c r="AN130" i="2"/>
  <c r="AP130" i="2"/>
  <c r="AQ147" i="2"/>
  <c r="AU140" i="2"/>
  <c r="CH140" i="2"/>
  <c r="AR140" i="2" s="1"/>
  <c r="AW140" i="2"/>
  <c r="AN133" i="2"/>
  <c r="AP133" i="2"/>
  <c r="AQ109" i="2"/>
  <c r="AN131" i="2"/>
  <c r="AP131" i="2"/>
  <c r="AU125" i="2"/>
  <c r="AW125" i="2"/>
  <c r="CH125" i="2"/>
  <c r="AR125" i="2" s="1"/>
  <c r="AQ116" i="2"/>
  <c r="AQ126" i="2"/>
  <c r="AQ124" i="2"/>
  <c r="BK124" i="2"/>
  <c r="N124" i="2" s="1"/>
  <c r="T30" i="9" s="1"/>
  <c r="AU121" i="2"/>
  <c r="CH121" i="2"/>
  <c r="AR121" i="2" s="1"/>
  <c r="AW121" i="2"/>
  <c r="AQ122" i="2"/>
  <c r="AN120" i="2"/>
  <c r="AP120" i="2"/>
  <c r="AQ113" i="2"/>
  <c r="AQ110" i="2"/>
  <c r="AN119" i="2"/>
  <c r="AP119" i="2"/>
  <c r="AN117" i="2"/>
  <c r="AP117" i="2"/>
  <c r="AQ115" i="2"/>
  <c r="BK115" i="2"/>
  <c r="N115" i="2" s="1"/>
  <c r="T21" i="9" s="1"/>
  <c r="L138" i="2"/>
  <c r="R44" i="9" s="1"/>
  <c r="BD153" i="2"/>
  <c r="AT153" i="2"/>
  <c r="BE153" i="2"/>
  <c r="BF153" i="2"/>
  <c r="BC153" i="2"/>
  <c r="AV153" i="2"/>
  <c r="O153" i="2"/>
  <c r="U59" i="9" s="1"/>
  <c r="L153" i="2"/>
  <c r="R59" i="9" s="1"/>
  <c r="AX154" i="2"/>
  <c r="AZ154" i="2"/>
  <c r="AO154" i="2"/>
  <c r="BQ154" i="2"/>
  <c r="AM154" i="2"/>
  <c r="AY154" i="2"/>
  <c r="BA154" i="2"/>
  <c r="J154" i="2"/>
  <c r="P60" i="9" s="1"/>
  <c r="M149" i="2"/>
  <c r="S55" i="9" s="1"/>
  <c r="AZ143" i="2"/>
  <c r="AY143" i="2"/>
  <c r="AX143" i="2"/>
  <c r="AO143" i="2"/>
  <c r="BA143" i="2"/>
  <c r="BQ143" i="2"/>
  <c r="AM143" i="2"/>
  <c r="J143" i="2"/>
  <c r="P49" i="9" s="1"/>
  <c r="I116" i="2"/>
  <c r="O22" i="9" s="1"/>
  <c r="L154" i="2"/>
  <c r="R60" i="9" s="1"/>
  <c r="I152" i="2"/>
  <c r="O58" i="9" s="1"/>
  <c r="L149" i="2"/>
  <c r="R55" i="9" s="1"/>
  <c r="BD133" i="2"/>
  <c r="BC133" i="2"/>
  <c r="AT133" i="2"/>
  <c r="AV133" i="2"/>
  <c r="BF133" i="2"/>
  <c r="BE133" i="2"/>
  <c r="O133" i="2"/>
  <c r="U39" i="9" s="1"/>
  <c r="AX150" i="2"/>
  <c r="BQ150" i="2"/>
  <c r="BA150" i="2"/>
  <c r="AM150" i="2"/>
  <c r="AZ150" i="2"/>
  <c r="AY150" i="2"/>
  <c r="AO150" i="2"/>
  <c r="J150" i="2"/>
  <c r="P56" i="9" s="1"/>
  <c r="I148" i="2"/>
  <c r="O54" i="9" s="1"/>
  <c r="I144" i="2"/>
  <c r="O50" i="9" s="1"/>
  <c r="I142" i="2"/>
  <c r="O48" i="9" s="1"/>
  <c r="I138" i="2"/>
  <c r="O44" i="9" s="1"/>
  <c r="I118" i="2"/>
  <c r="O24" i="9" s="1"/>
  <c r="AX149" i="2"/>
  <c r="BQ149" i="2"/>
  <c r="AM149" i="2"/>
  <c r="AO149" i="2"/>
  <c r="AY149" i="2"/>
  <c r="BA149" i="2"/>
  <c r="AZ149" i="2"/>
  <c r="J149" i="2"/>
  <c r="P55" i="9" s="1"/>
  <c r="BQ146" i="2"/>
  <c r="AX146" i="2"/>
  <c r="BA146" i="2"/>
  <c r="AZ146" i="2"/>
  <c r="AM146" i="2"/>
  <c r="AO146" i="2"/>
  <c r="AY146" i="2"/>
  <c r="J146" i="2"/>
  <c r="P52" i="9" s="1"/>
  <c r="L141" i="2"/>
  <c r="R47" i="9" s="1"/>
  <c r="I137" i="2"/>
  <c r="O43" i="9" s="1"/>
  <c r="L132" i="2"/>
  <c r="R38" i="9" s="1"/>
  <c r="I147" i="2"/>
  <c r="O53" i="9" s="1"/>
  <c r="AX144" i="2"/>
  <c r="BQ144" i="2"/>
  <c r="AY144" i="2"/>
  <c r="AZ144" i="2"/>
  <c r="BA144" i="2"/>
  <c r="AO144" i="2"/>
  <c r="AM144" i="2"/>
  <c r="J144" i="2"/>
  <c r="P50" i="9" s="1"/>
  <c r="AM142" i="2"/>
  <c r="AX142" i="2"/>
  <c r="AO142" i="2"/>
  <c r="BQ142" i="2"/>
  <c r="AY142" i="2"/>
  <c r="BA142" i="2"/>
  <c r="AZ142" i="2"/>
  <c r="J142" i="2"/>
  <c r="P48" i="9" s="1"/>
  <c r="L140" i="2"/>
  <c r="R46" i="9" s="1"/>
  <c r="I139" i="2"/>
  <c r="O45" i="9" s="1"/>
  <c r="BQ137" i="2"/>
  <c r="AX137" i="2"/>
  <c r="BA137" i="2"/>
  <c r="AO137" i="2"/>
  <c r="AM137" i="2"/>
  <c r="AY137" i="2"/>
  <c r="AZ137" i="2"/>
  <c r="J137" i="2"/>
  <c r="P43" i="9" s="1"/>
  <c r="AM134" i="2"/>
  <c r="AX134" i="2"/>
  <c r="AO134" i="2"/>
  <c r="BA134" i="2"/>
  <c r="BQ134" i="2"/>
  <c r="AY134" i="2"/>
  <c r="AZ134" i="2"/>
  <c r="J134" i="2"/>
  <c r="P40" i="9" s="1"/>
  <c r="I132" i="2"/>
  <c r="O38" i="9" s="1"/>
  <c r="AZ127" i="2"/>
  <c r="AO127" i="2"/>
  <c r="AY127" i="2"/>
  <c r="BA127" i="2"/>
  <c r="AM127" i="2"/>
  <c r="AX127" i="2"/>
  <c r="BQ127" i="2"/>
  <c r="J127" i="2"/>
  <c r="P33" i="9" s="1"/>
  <c r="I146" i="2"/>
  <c r="O52" i="9" s="1"/>
  <c r="M143" i="2"/>
  <c r="S49" i="9" s="1"/>
  <c r="M141" i="2"/>
  <c r="S47" i="9" s="1"/>
  <c r="AM139" i="2"/>
  <c r="AX139" i="2"/>
  <c r="BA139" i="2"/>
  <c r="AY139" i="2"/>
  <c r="AO139" i="2"/>
  <c r="AZ139" i="2"/>
  <c r="BQ139" i="2"/>
  <c r="J139" i="2"/>
  <c r="P45" i="9" s="1"/>
  <c r="I135" i="2"/>
  <c r="O41" i="9" s="1"/>
  <c r="AM132" i="2"/>
  <c r="AX132" i="2"/>
  <c r="AO132" i="2"/>
  <c r="BA132" i="2"/>
  <c r="BQ132" i="2"/>
  <c r="AZ132" i="2"/>
  <c r="AY132" i="2"/>
  <c r="J132" i="2"/>
  <c r="P38" i="9" s="1"/>
  <c r="I130" i="2"/>
  <c r="O36" i="9" s="1"/>
  <c r="AM135" i="2"/>
  <c r="BA135" i="2"/>
  <c r="AO135" i="2"/>
  <c r="BQ135" i="2"/>
  <c r="AX135" i="2"/>
  <c r="AZ135" i="2"/>
  <c r="AY135" i="2"/>
  <c r="J135" i="2"/>
  <c r="P41" i="9" s="1"/>
  <c r="I133" i="2"/>
  <c r="O39" i="9" s="1"/>
  <c r="AM130" i="2"/>
  <c r="AO130" i="2"/>
  <c r="BA130" i="2"/>
  <c r="BQ130" i="2"/>
  <c r="AX130" i="2"/>
  <c r="AY130" i="2"/>
  <c r="AZ130" i="2"/>
  <c r="J130" i="2"/>
  <c r="P36" i="9" s="1"/>
  <c r="L125" i="2"/>
  <c r="R31" i="9" s="1"/>
  <c r="BE128" i="2"/>
  <c r="BC128" i="2"/>
  <c r="AV128" i="2"/>
  <c r="BD128" i="2"/>
  <c r="BF128" i="2"/>
  <c r="AT128" i="2"/>
  <c r="O128" i="2"/>
  <c r="U34" i="9" s="1"/>
  <c r="M127" i="2"/>
  <c r="S33" i="9" s="1"/>
  <c r="M120" i="2"/>
  <c r="S26" i="9" s="1"/>
  <c r="L112" i="2"/>
  <c r="R18" i="9" s="1"/>
  <c r="M128" i="2"/>
  <c r="S34" i="9" s="1"/>
  <c r="AM124" i="2"/>
  <c r="AX124" i="2"/>
  <c r="BA124" i="2"/>
  <c r="AO124" i="2"/>
  <c r="BQ124" i="2"/>
  <c r="AY124" i="2"/>
  <c r="AZ124" i="2"/>
  <c r="J124" i="2"/>
  <c r="P30" i="9" s="1"/>
  <c r="I122" i="2"/>
  <c r="O28" i="9" s="1"/>
  <c r="L120" i="2"/>
  <c r="R26" i="9" s="1"/>
  <c r="AZ116" i="2"/>
  <c r="BQ116" i="2"/>
  <c r="AM116" i="2"/>
  <c r="AY116" i="2"/>
  <c r="AO116" i="2"/>
  <c r="BA116" i="2"/>
  <c r="AX116" i="2"/>
  <c r="J116" i="2"/>
  <c r="P22" i="9" s="1"/>
  <c r="I111" i="2"/>
  <c r="O17" i="9" s="1"/>
  <c r="M124" i="2"/>
  <c r="S30" i="9" s="1"/>
  <c r="AM122" i="2"/>
  <c r="BQ122" i="2"/>
  <c r="AO122" i="2"/>
  <c r="AX122" i="2"/>
  <c r="BA122" i="2"/>
  <c r="AY122" i="2"/>
  <c r="AZ122" i="2"/>
  <c r="J122" i="2"/>
  <c r="P28" i="9" s="1"/>
  <c r="M119" i="2"/>
  <c r="S25" i="9" s="1"/>
  <c r="M117" i="2"/>
  <c r="S23" i="9" s="1"/>
  <c r="AZ110" i="2"/>
  <c r="AM110" i="2"/>
  <c r="AY110" i="2"/>
  <c r="AO110" i="2"/>
  <c r="BA110" i="2"/>
  <c r="BQ110" i="2"/>
  <c r="AX110" i="2"/>
  <c r="J110" i="2"/>
  <c r="P16" i="9" s="1"/>
  <c r="AZ115" i="2"/>
  <c r="AM115" i="2"/>
  <c r="AY115" i="2"/>
  <c r="BQ115" i="2"/>
  <c r="AO115" i="2"/>
  <c r="BA115" i="2"/>
  <c r="AX115" i="2"/>
  <c r="J115" i="2"/>
  <c r="P21" i="9" s="1"/>
  <c r="I114" i="2"/>
  <c r="O20" i="9" s="1"/>
  <c r="AZ112" i="2"/>
  <c r="AM112" i="2"/>
  <c r="BA112" i="2"/>
  <c r="AO112" i="2"/>
  <c r="BQ112" i="2"/>
  <c r="AY112" i="2"/>
  <c r="AX112" i="2"/>
  <c r="J112" i="2"/>
  <c r="P18" i="9" s="1"/>
  <c r="L109" i="2"/>
  <c r="R15" i="9" s="1"/>
  <c r="M118" i="2"/>
  <c r="S24" i="9" s="1"/>
  <c r="M112" i="2"/>
  <c r="S18" i="9" s="1"/>
  <c r="AW155" i="2"/>
  <c r="AU155" i="2"/>
  <c r="CH155" i="2"/>
  <c r="AR155" i="2" s="1"/>
  <c r="BK152" i="2"/>
  <c r="N152" i="2" s="1"/>
  <c r="T58" i="9" s="1"/>
  <c r="AQ152" i="2"/>
  <c r="AP152" i="2"/>
  <c r="AN152" i="2"/>
  <c r="AP148" i="2"/>
  <c r="AN148" i="2"/>
  <c r="BK150" i="2"/>
  <c r="N150" i="2" s="1"/>
  <c r="T56" i="9" s="1"/>
  <c r="AQ150" i="2"/>
  <c r="AP147" i="2"/>
  <c r="AN147" i="2"/>
  <c r="AQ133" i="2"/>
  <c r="BK133" i="2"/>
  <c r="N133" i="2" s="1"/>
  <c r="T39" i="9" s="1"/>
  <c r="AP151" i="2"/>
  <c r="AN151" i="2"/>
  <c r="AQ149" i="2"/>
  <c r="AN142" i="2"/>
  <c r="AP142" i="2"/>
  <c r="AQ136" i="2"/>
  <c r="AQ148" i="2"/>
  <c r="AQ141" i="2"/>
  <c r="BK141" i="2"/>
  <c r="N141" i="2" s="1"/>
  <c r="T47" i="9" s="1"/>
  <c r="AN139" i="2"/>
  <c r="AP139" i="2"/>
  <c r="AQ134" i="2"/>
  <c r="AQ142" i="2"/>
  <c r="BK142" i="2"/>
  <c r="N142" i="2" s="1"/>
  <c r="T48" i="9" s="1"/>
  <c r="AU139" i="2"/>
  <c r="CH139" i="2"/>
  <c r="AR139" i="2" s="1"/>
  <c r="AW139" i="2"/>
  <c r="AQ137" i="2"/>
  <c r="AN124" i="2"/>
  <c r="AP124" i="2"/>
  <c r="AQ120" i="2"/>
  <c r="AQ135" i="2"/>
  <c r="AQ127" i="2"/>
  <c r="AN125" i="2"/>
  <c r="AP125" i="2"/>
  <c r="AQ128" i="2"/>
  <c r="AU127" i="2"/>
  <c r="AW127" i="2"/>
  <c r="CH127" i="2"/>
  <c r="AR127" i="2" s="1"/>
  <c r="AU123" i="2"/>
  <c r="CH123" i="2"/>
  <c r="AR123" i="2" s="1"/>
  <c r="AW123" i="2"/>
  <c r="AN121" i="2"/>
  <c r="AP121" i="2"/>
  <c r="AQ119" i="2"/>
  <c r="AN113" i="2"/>
  <c r="AP113" i="2"/>
  <c r="AU109" i="2"/>
  <c r="AW109" i="2"/>
  <c r="CH109" i="2"/>
  <c r="AR109" i="2" s="1"/>
  <c r="AQ114" i="2"/>
  <c r="BK114" i="2"/>
  <c r="N114" i="2" s="1"/>
  <c r="T20" i="9" s="1"/>
  <c r="AU117" i="2"/>
  <c r="CH117" i="2"/>
  <c r="AR117" i="2" s="1"/>
  <c r="AW117" i="2"/>
  <c r="AN111" i="2"/>
  <c r="AP111" i="2"/>
  <c r="AV152" i="2"/>
  <c r="BD152" i="2"/>
  <c r="BC152" i="2"/>
  <c r="BF152" i="2"/>
  <c r="AT152" i="2"/>
  <c r="BE152" i="2"/>
  <c r="O152" i="2"/>
  <c r="U58" i="9" s="1"/>
  <c r="I153" i="2"/>
  <c r="O59" i="9" s="1"/>
  <c r="AV151" i="2"/>
  <c r="BD151" i="2"/>
  <c r="BE151" i="2"/>
  <c r="BF151" i="2"/>
  <c r="AT151" i="2"/>
  <c r="BC151" i="2"/>
  <c r="O151" i="2"/>
  <c r="U57" i="9" s="1"/>
  <c r="BQ152" i="2"/>
  <c r="AX152" i="2"/>
  <c r="BA152" i="2"/>
  <c r="AM152" i="2"/>
  <c r="AZ152" i="2"/>
  <c r="AY152" i="2"/>
  <c r="AO152" i="2"/>
  <c r="J152" i="2"/>
  <c r="P58" i="9" s="1"/>
  <c r="AZ155" i="2"/>
  <c r="AY155" i="2"/>
  <c r="AM155" i="2"/>
  <c r="BQ155" i="2"/>
  <c r="BA155" i="2"/>
  <c r="AX155" i="2"/>
  <c r="AO155" i="2"/>
  <c r="J155" i="2"/>
  <c r="P61" i="9" s="1"/>
  <c r="L152" i="2"/>
  <c r="R58" i="9" s="1"/>
  <c r="L142" i="2"/>
  <c r="R48" i="9" s="1"/>
  <c r="BE155" i="2"/>
  <c r="BD155" i="2"/>
  <c r="BC155" i="2"/>
  <c r="BF155" i="2"/>
  <c r="AV155" i="2"/>
  <c r="AT155" i="2"/>
  <c r="O155" i="2"/>
  <c r="U61" i="9" s="1"/>
  <c r="AX151" i="2"/>
  <c r="BQ151" i="2"/>
  <c r="AY151" i="2"/>
  <c r="AO151" i="2"/>
  <c r="BA151" i="2"/>
  <c r="AM151" i="2"/>
  <c r="AZ151" i="2"/>
  <c r="J151" i="2"/>
  <c r="P57" i="9" s="1"/>
  <c r="L126" i="2"/>
  <c r="R32" i="9" s="1"/>
  <c r="I149" i="2"/>
  <c r="O55" i="9" s="1"/>
  <c r="M147" i="2"/>
  <c r="S53" i="9" s="1"/>
  <c r="AT136" i="2"/>
  <c r="BD136" i="2"/>
  <c r="BC136" i="2"/>
  <c r="AV136" i="2"/>
  <c r="BF136" i="2"/>
  <c r="BE136" i="2"/>
  <c r="O136" i="2"/>
  <c r="U42" i="9" s="1"/>
  <c r="I131" i="2"/>
  <c r="O37" i="9" s="1"/>
  <c r="M150" i="2"/>
  <c r="S56" i="9" s="1"/>
  <c r="L144" i="2"/>
  <c r="R50" i="9" s="1"/>
  <c r="M140" i="2"/>
  <c r="S46" i="9" s="1"/>
  <c r="M145" i="2"/>
  <c r="S51" i="9" s="1"/>
  <c r="BE143" i="2"/>
  <c r="BF143" i="2"/>
  <c r="AV143" i="2"/>
  <c r="BD143" i="2"/>
  <c r="BC143" i="2"/>
  <c r="AT143" i="2"/>
  <c r="O143" i="2"/>
  <c r="U49" i="9" s="1"/>
  <c r="BE141" i="2"/>
  <c r="BF141" i="2"/>
  <c r="AT141" i="2"/>
  <c r="BD141" i="2"/>
  <c r="BC141" i="2"/>
  <c r="AV141" i="2"/>
  <c r="O141" i="2"/>
  <c r="U47" i="9" s="1"/>
  <c r="I140" i="2"/>
  <c r="O46" i="9" s="1"/>
  <c r="BE131" i="2"/>
  <c r="BF131" i="2"/>
  <c r="AT131" i="2"/>
  <c r="AV131" i="2"/>
  <c r="BD131" i="2"/>
  <c r="BC131" i="2"/>
  <c r="O131" i="2"/>
  <c r="U37" i="9" s="1"/>
  <c r="L130" i="2"/>
  <c r="R36" i="9" s="1"/>
  <c r="L121" i="2"/>
  <c r="R27" i="9" s="1"/>
  <c r="AZ111" i="2"/>
  <c r="BQ111" i="2"/>
  <c r="AY111" i="2"/>
  <c r="AM111" i="2"/>
  <c r="BA111" i="2"/>
  <c r="AO111" i="2"/>
  <c r="AX111" i="2"/>
  <c r="J111" i="2"/>
  <c r="P17" i="9" s="1"/>
  <c r="M144" i="2"/>
  <c r="S50" i="9" s="1"/>
  <c r="AT142" i="2"/>
  <c r="BF142" i="2"/>
  <c r="BD142" i="2"/>
  <c r="BC142" i="2"/>
  <c r="BE142" i="2"/>
  <c r="AV142" i="2"/>
  <c r="O142" i="2"/>
  <c r="U48" i="9" s="1"/>
  <c r="BE138" i="2"/>
  <c r="AT138" i="2"/>
  <c r="BD138" i="2"/>
  <c r="BF138" i="2"/>
  <c r="BC138" i="2"/>
  <c r="AV138" i="2"/>
  <c r="O138" i="2"/>
  <c r="U44" i="9" s="1"/>
  <c r="BD129" i="2"/>
  <c r="BC129" i="2"/>
  <c r="AV129" i="2"/>
  <c r="BF129" i="2"/>
  <c r="BE129" i="2"/>
  <c r="AT129" i="2"/>
  <c r="O129" i="2"/>
  <c r="U35" i="9" s="1"/>
  <c r="M137" i="2"/>
  <c r="S43" i="9" s="1"/>
  <c r="AM123" i="2"/>
  <c r="AO123" i="2"/>
  <c r="AX123" i="2"/>
  <c r="BQ123" i="2"/>
  <c r="BA123" i="2"/>
  <c r="AZ123" i="2"/>
  <c r="AY123" i="2"/>
  <c r="J123" i="2"/>
  <c r="P29" i="9" s="1"/>
  <c r="AZ128" i="2"/>
  <c r="BA128" i="2"/>
  <c r="AM128" i="2"/>
  <c r="AX128" i="2"/>
  <c r="BQ128" i="2"/>
  <c r="AY128" i="2"/>
  <c r="AO128" i="2"/>
  <c r="J128" i="2"/>
  <c r="P34" i="9" s="1"/>
  <c r="AV125" i="2"/>
  <c r="BD125" i="2"/>
  <c r="BC125" i="2"/>
  <c r="AT125" i="2"/>
  <c r="BE125" i="2"/>
  <c r="BF125" i="2"/>
  <c r="O125" i="2"/>
  <c r="U31" i="9" s="1"/>
  <c r="M123" i="2"/>
  <c r="S29" i="9" s="1"/>
  <c r="L122" i="2"/>
  <c r="R28" i="9" s="1"/>
  <c r="BD126" i="2"/>
  <c r="BF126" i="2"/>
  <c r="AV126" i="2"/>
  <c r="AT126" i="2"/>
  <c r="BC126" i="2"/>
  <c r="BE126" i="2"/>
  <c r="O126" i="2"/>
  <c r="U32" i="9" s="1"/>
  <c r="M125" i="2"/>
  <c r="S31" i="9" s="1"/>
  <c r="BC119" i="2"/>
  <c r="BF119" i="2"/>
  <c r="BD119" i="2"/>
  <c r="AT119" i="2"/>
  <c r="AV119" i="2"/>
  <c r="BE119" i="2"/>
  <c r="O119" i="2"/>
  <c r="U25" i="9" s="1"/>
  <c r="L115" i="2"/>
  <c r="R21" i="9" s="1"/>
  <c r="BC116" i="2"/>
  <c r="AT116" i="2"/>
  <c r="AV116" i="2"/>
  <c r="BD116" i="2"/>
  <c r="BE116" i="2"/>
  <c r="BF116" i="2"/>
  <c r="O116" i="2"/>
  <c r="U22" i="9" s="1"/>
  <c r="AV111" i="2"/>
  <c r="BC111" i="2"/>
  <c r="BE111" i="2"/>
  <c r="BF111" i="2"/>
  <c r="BD111" i="2"/>
  <c r="AT111" i="2"/>
  <c r="O111" i="2"/>
  <c r="U17" i="9" s="1"/>
  <c r="I110" i="2"/>
  <c r="O16" i="9" s="1"/>
  <c r="M121" i="2"/>
  <c r="S27" i="9" s="1"/>
  <c r="L119" i="2"/>
  <c r="R25" i="9" s="1"/>
  <c r="L116" i="2"/>
  <c r="R22" i="9" s="1"/>
  <c r="I115" i="2"/>
  <c r="O21" i="9" s="1"/>
  <c r="BF113" i="2"/>
  <c r="AT113" i="2"/>
  <c r="BD113" i="2"/>
  <c r="AV113" i="2"/>
  <c r="BC113" i="2"/>
  <c r="BE113" i="2"/>
  <c r="O113" i="2"/>
  <c r="U19" i="9" s="1"/>
  <c r="I112" i="2"/>
  <c r="O18" i="9" s="1"/>
  <c r="BF110" i="2"/>
  <c r="AT110" i="2"/>
  <c r="AV110" i="2"/>
  <c r="BC110" i="2"/>
  <c r="BD110" i="2"/>
  <c r="BE110" i="2"/>
  <c r="O110" i="2"/>
  <c r="U16" i="9" s="1"/>
  <c r="M115" i="2"/>
  <c r="S21" i="9" s="1"/>
  <c r="L113" i="2"/>
  <c r="R19" i="9" s="1"/>
  <c r="AN155" i="2"/>
  <c r="AP155" i="2"/>
  <c r="AU153" i="2"/>
  <c r="AW153" i="2"/>
  <c r="CH153" i="2"/>
  <c r="AR153" i="2" s="1"/>
  <c r="AQ140" i="2"/>
  <c r="BK140" i="2"/>
  <c r="N140" i="2" s="1"/>
  <c r="T46" i="9" s="1"/>
  <c r="AP137" i="2"/>
  <c r="AN137" i="2"/>
  <c r="AU132" i="2"/>
  <c r="CH132" i="2"/>
  <c r="AR132" i="2" s="1"/>
  <c r="AW132" i="2"/>
  <c r="AU144" i="2"/>
  <c r="AW144" i="2"/>
  <c r="CH144" i="2"/>
  <c r="AR144" i="2" s="1"/>
  <c r="AN141" i="2"/>
  <c r="AP141" i="2"/>
  <c r="AQ143" i="2"/>
  <c r="AU138" i="2"/>
  <c r="CH138" i="2"/>
  <c r="AR138" i="2" s="1"/>
  <c r="AW138" i="2"/>
  <c r="AU135" i="2"/>
  <c r="CH135" i="2"/>
  <c r="AR135" i="2" s="1"/>
  <c r="AW135" i="2"/>
  <c r="AQ131" i="2"/>
  <c r="BK131" i="2"/>
  <c r="N131" i="2" s="1"/>
  <c r="T37" i="9" s="1"/>
  <c r="AU128" i="2"/>
  <c r="AW128" i="2"/>
  <c r="CH128" i="2"/>
  <c r="AR128" i="2" s="1"/>
  <c r="AU145" i="2"/>
  <c r="AW145" i="2"/>
  <c r="CH145" i="2"/>
  <c r="AR145" i="2" s="1"/>
  <c r="AU136" i="2"/>
  <c r="CH136" i="2"/>
  <c r="AR136" i="2" s="1"/>
  <c r="AW136" i="2"/>
  <c r="AQ132" i="2"/>
  <c r="AN115" i="2"/>
  <c r="AP115" i="2"/>
  <c r="AU134" i="2"/>
  <c r="AW134" i="2"/>
  <c r="CH134" i="2"/>
  <c r="AR134" i="2" s="1"/>
  <c r="AQ130" i="2"/>
  <c r="AU126" i="2"/>
  <c r="AW126" i="2"/>
  <c r="CH126" i="2"/>
  <c r="AR126" i="2" s="1"/>
  <c r="AQ125" i="2"/>
  <c r="AU122" i="2"/>
  <c r="AW122" i="2"/>
  <c r="CH122" i="2"/>
  <c r="AR122" i="2" s="1"/>
  <c r="AU120" i="2"/>
  <c r="CH120" i="2"/>
  <c r="AR120" i="2" s="1"/>
  <c r="AW120" i="2"/>
  <c r="AN127" i="2"/>
  <c r="AP127" i="2"/>
  <c r="AN123" i="2"/>
  <c r="AP123" i="2"/>
  <c r="AU116" i="2"/>
  <c r="AW116" i="2"/>
  <c r="CH116" i="2"/>
  <c r="AR116" i="2" s="1"/>
  <c r="AQ121" i="2"/>
  <c r="BK121" i="2"/>
  <c r="N121" i="2" s="1"/>
  <c r="T27" i="9" s="1"/>
  <c r="AN118" i="2"/>
  <c r="AP118" i="2"/>
  <c r="AQ111" i="2"/>
  <c r="BK111" i="2"/>
  <c r="N111" i="2" s="1"/>
  <c r="T17" i="9" s="1"/>
  <c r="AU118" i="2"/>
  <c r="CH118" i="2"/>
  <c r="AR118" i="2" s="1"/>
  <c r="AW118" i="2"/>
  <c r="AN112" i="2"/>
  <c r="AP112" i="2"/>
  <c r="AQ118" i="2"/>
  <c r="AW113" i="2"/>
  <c r="CH113" i="2"/>
  <c r="AR113" i="2" s="1"/>
  <c r="AU113" i="2"/>
  <c r="AN109" i="2"/>
  <c r="AP109" i="2"/>
  <c r="I150" i="2"/>
  <c r="O56" i="9" s="1"/>
  <c r="L155" i="2"/>
  <c r="R61" i="9" s="1"/>
  <c r="M151" i="2"/>
  <c r="S57" i="9" s="1"/>
  <c r="M148" i="2"/>
  <c r="S54" i="9" s="1"/>
  <c r="I155" i="2"/>
  <c r="O61" i="9" s="1"/>
  <c r="AZ153" i="2"/>
  <c r="AO153" i="2"/>
  <c r="AX153" i="2"/>
  <c r="BQ153" i="2"/>
  <c r="BA153" i="2"/>
  <c r="AM153" i="2"/>
  <c r="AY153" i="2"/>
  <c r="J153" i="2"/>
  <c r="P59" i="9" s="1"/>
  <c r="AM141" i="2"/>
  <c r="AX141" i="2"/>
  <c r="AZ141" i="2"/>
  <c r="AY141" i="2"/>
  <c r="BQ141" i="2"/>
  <c r="BA141" i="2"/>
  <c r="AO141" i="2"/>
  <c r="J141" i="2"/>
  <c r="P47" i="9" s="1"/>
  <c r="M154" i="2"/>
  <c r="S60" i="9" s="1"/>
  <c r="M153" i="2"/>
  <c r="S59" i="9" s="1"/>
  <c r="AX145" i="2"/>
  <c r="BQ145" i="2"/>
  <c r="AM145" i="2"/>
  <c r="AO145" i="2"/>
  <c r="AY145" i="2"/>
  <c r="BA145" i="2"/>
  <c r="AZ145" i="2"/>
  <c r="J145" i="2"/>
  <c r="P51" i="9" s="1"/>
  <c r="L137" i="2"/>
  <c r="R43" i="9" s="1"/>
  <c r="BE121" i="2"/>
  <c r="BF121" i="2"/>
  <c r="BD121" i="2"/>
  <c r="BC121" i="2"/>
  <c r="AT121" i="2"/>
  <c r="AV121" i="2"/>
  <c r="O121" i="2"/>
  <c r="U27" i="9" s="1"/>
  <c r="M146" i="2"/>
  <c r="S52" i="9" s="1"/>
  <c r="I143" i="2"/>
  <c r="O49" i="9" s="1"/>
  <c r="I141" i="2"/>
  <c r="O47" i="9" s="1"/>
  <c r="M135" i="2"/>
  <c r="S41" i="9" s="1"/>
  <c r="M130" i="2"/>
  <c r="S36" i="9" s="1"/>
  <c r="L147" i="2"/>
  <c r="R53" i="9" s="1"/>
  <c r="L143" i="2"/>
  <c r="R49" i="9" s="1"/>
  <c r="M139" i="2"/>
  <c r="S45" i="9" s="1"/>
  <c r="AM133" i="2"/>
  <c r="AO133" i="2"/>
  <c r="BQ133" i="2"/>
  <c r="AX133" i="2"/>
  <c r="BA133" i="2"/>
  <c r="AZ133" i="2"/>
  <c r="AY133" i="2"/>
  <c r="J133" i="2"/>
  <c r="P39" i="9" s="1"/>
  <c r="AV148" i="2"/>
  <c r="BD148" i="2"/>
  <c r="BE148" i="2"/>
  <c r="BF148" i="2"/>
  <c r="AT148" i="2"/>
  <c r="BC148" i="2"/>
  <c r="O148" i="2"/>
  <c r="U54" i="9" s="1"/>
  <c r="BQ138" i="2"/>
  <c r="AX138" i="2"/>
  <c r="AM138" i="2"/>
  <c r="AZ138" i="2"/>
  <c r="AY138" i="2"/>
  <c r="AO138" i="2"/>
  <c r="BA138" i="2"/>
  <c r="J138" i="2"/>
  <c r="P44" i="9" s="1"/>
  <c r="M136" i="2"/>
  <c r="S42" i="9" s="1"/>
  <c r="L135" i="2"/>
  <c r="R41" i="9" s="1"/>
  <c r="M133" i="2"/>
  <c r="S39" i="9" s="1"/>
  <c r="AM131" i="2"/>
  <c r="AX131" i="2"/>
  <c r="BA131" i="2"/>
  <c r="AO131" i="2"/>
  <c r="BQ131" i="2"/>
  <c r="AZ131" i="2"/>
  <c r="AY131" i="2"/>
  <c r="J131" i="2"/>
  <c r="P37" i="9" s="1"/>
  <c r="L128" i="2"/>
  <c r="R34" i="9" s="1"/>
  <c r="L124" i="2"/>
  <c r="R30" i="9" s="1"/>
  <c r="AT147" i="2"/>
  <c r="BC147" i="2"/>
  <c r="AV147" i="2"/>
  <c r="BF147" i="2"/>
  <c r="BD147" i="2"/>
  <c r="BE147" i="2"/>
  <c r="O147" i="2"/>
  <c r="U53" i="9" s="1"/>
  <c r="AM140" i="2"/>
  <c r="AX140" i="2"/>
  <c r="BQ140" i="2"/>
  <c r="BA140" i="2"/>
  <c r="AZ140" i="2"/>
  <c r="AO140" i="2"/>
  <c r="AY140" i="2"/>
  <c r="J140" i="2"/>
  <c r="P46" i="9" s="1"/>
  <c r="M134" i="2"/>
  <c r="S40" i="9" s="1"/>
  <c r="L133" i="2"/>
  <c r="R39" i="9" s="1"/>
  <c r="M131" i="2"/>
  <c r="S37" i="9" s="1"/>
  <c r="M129" i="2"/>
  <c r="S35" i="9" s="1"/>
  <c r="I125" i="2"/>
  <c r="O31" i="9" s="1"/>
  <c r="I136" i="2"/>
  <c r="O42" i="9" s="1"/>
  <c r="M132" i="2"/>
  <c r="S38" i="9" s="1"/>
  <c r="L131" i="2"/>
  <c r="R37" i="9" s="1"/>
  <c r="L129" i="2"/>
  <c r="R35" i="9" s="1"/>
  <c r="I127" i="2"/>
  <c r="O33" i="9" s="1"/>
  <c r="AZ129" i="2"/>
  <c r="AM129" i="2"/>
  <c r="AX129" i="2"/>
  <c r="AY129" i="2"/>
  <c r="AO129" i="2"/>
  <c r="BA129" i="2"/>
  <c r="BQ129" i="2"/>
  <c r="J129" i="2"/>
  <c r="P35" i="9" s="1"/>
  <c r="I128" i="2"/>
  <c r="O34" i="9" s="1"/>
  <c r="AX125" i="2"/>
  <c r="AZ125" i="2"/>
  <c r="BQ125" i="2"/>
  <c r="AO125" i="2"/>
  <c r="AM125" i="2"/>
  <c r="AY125" i="2"/>
  <c r="BA125" i="2"/>
  <c r="J125" i="2"/>
  <c r="P31" i="9" s="1"/>
  <c r="L114" i="2"/>
  <c r="R20" i="9" s="1"/>
  <c r="AZ109" i="2"/>
  <c r="AM109" i="2"/>
  <c r="BQ109" i="2"/>
  <c r="AY109" i="2"/>
  <c r="AO109" i="2"/>
  <c r="AX109" i="2"/>
  <c r="BA109" i="2"/>
  <c r="J109" i="2"/>
  <c r="P15" i="9" s="1"/>
  <c r="AZ126" i="2"/>
  <c r="AM126" i="2"/>
  <c r="AO126" i="2"/>
  <c r="AX126" i="2"/>
  <c r="BQ126" i="2"/>
  <c r="AY126" i="2"/>
  <c r="BA126" i="2"/>
  <c r="J126" i="2"/>
  <c r="P32" i="9" s="1"/>
  <c r="AM121" i="2"/>
  <c r="AX121" i="2"/>
  <c r="AO121" i="2"/>
  <c r="BA121" i="2"/>
  <c r="BQ121" i="2"/>
  <c r="AZ121" i="2"/>
  <c r="AY121" i="2"/>
  <c r="J121" i="2"/>
  <c r="P27" i="9" s="1"/>
  <c r="L118" i="2"/>
  <c r="R24" i="9" s="1"/>
  <c r="I123" i="2"/>
  <c r="O29" i="9" s="1"/>
  <c r="AM120" i="2"/>
  <c r="BQ120" i="2"/>
  <c r="AX120" i="2"/>
  <c r="AO120" i="2"/>
  <c r="AY120" i="2"/>
  <c r="AZ120" i="2"/>
  <c r="BA120" i="2"/>
  <c r="J120" i="2"/>
  <c r="P26" i="9" s="1"/>
  <c r="I109" i="2"/>
  <c r="O15" i="9" s="1"/>
  <c r="AM118" i="2"/>
  <c r="AX118" i="2"/>
  <c r="BQ118" i="2"/>
  <c r="AY118" i="2"/>
  <c r="BA118" i="2"/>
  <c r="AO118" i="2"/>
  <c r="AZ118" i="2"/>
  <c r="J118" i="2"/>
  <c r="P24" i="9" s="1"/>
  <c r="M116" i="2"/>
  <c r="S22" i="9" s="1"/>
  <c r="AZ113" i="2"/>
  <c r="AY113" i="2"/>
  <c r="AM113" i="2"/>
  <c r="BA113" i="2"/>
  <c r="AO113" i="2"/>
  <c r="BQ113" i="2"/>
  <c r="AX113" i="2"/>
  <c r="J113" i="2"/>
  <c r="P19" i="9" s="1"/>
  <c r="M111" i="2"/>
  <c r="S17" i="9" s="1"/>
  <c r="BF109" i="2"/>
  <c r="AT109" i="2"/>
  <c r="AV109" i="2"/>
  <c r="BC109" i="2"/>
  <c r="BD109" i="2"/>
  <c r="BE109" i="2"/>
  <c r="O109" i="2"/>
  <c r="U15" i="9" s="1"/>
  <c r="I119" i="2"/>
  <c r="O25" i="9" s="1"/>
  <c r="L117" i="2"/>
  <c r="R23" i="9" s="1"/>
  <c r="M113" i="2"/>
  <c r="S19" i="9" s="1"/>
  <c r="M110" i="2"/>
  <c r="S16" i="9" s="1"/>
  <c r="AM119" i="2"/>
  <c r="AX119" i="2"/>
  <c r="BQ119" i="2"/>
  <c r="BA119" i="2"/>
  <c r="AZ119" i="2"/>
  <c r="AY119" i="2"/>
  <c r="AO119" i="2"/>
  <c r="J119" i="2"/>
  <c r="P25" i="9" s="1"/>
  <c r="AM117" i="2"/>
  <c r="AX117" i="2"/>
  <c r="BQ117" i="2"/>
  <c r="AZ117" i="2"/>
  <c r="BA117" i="2"/>
  <c r="AY117" i="2"/>
  <c r="AO117" i="2"/>
  <c r="J117" i="2"/>
  <c r="P23" i="9" s="1"/>
  <c r="BE114" i="2"/>
  <c r="BF114" i="2"/>
  <c r="AT114" i="2"/>
  <c r="BC114" i="2"/>
  <c r="AV114" i="2"/>
  <c r="BD114" i="2"/>
  <c r="O114" i="2"/>
  <c r="U20" i="9" s="1"/>
  <c r="M10" i="2"/>
  <c r="L10" i="2"/>
  <c r="CJ17" i="2"/>
  <c r="CJ23" i="2"/>
  <c r="CJ13" i="2"/>
  <c r="CJ18" i="2"/>
  <c r="BW18" i="2"/>
  <c r="CJ16" i="2"/>
  <c r="BW16" i="2"/>
  <c r="BV16" i="2" s="1"/>
  <c r="CJ15" i="2"/>
  <c r="BW15" i="2"/>
  <c r="CJ22" i="2"/>
  <c r="BW22" i="2"/>
  <c r="CJ25" i="2"/>
  <c r="BW25" i="2"/>
  <c r="CJ24" i="2"/>
  <c r="BW24" i="2"/>
  <c r="CJ26" i="2"/>
  <c r="BW26" i="2"/>
  <c r="CJ19" i="2"/>
  <c r="BW19" i="2"/>
  <c r="CJ12" i="2"/>
  <c r="BW12" i="2"/>
  <c r="AU10" i="2"/>
  <c r="AW10" i="2"/>
  <c r="CJ20" i="2"/>
  <c r="BW20" i="2"/>
  <c r="CJ14" i="2"/>
  <c r="BW14" i="2"/>
  <c r="CJ21" i="2"/>
  <c r="BW21" i="2"/>
  <c r="CJ11" i="2"/>
  <c r="BW11" i="2"/>
  <c r="BV11" i="2" s="1"/>
  <c r="CE16" i="2"/>
  <c r="AK16" i="2" s="1"/>
  <c r="BX11" i="2"/>
  <c r="BT11" i="2" s="1"/>
  <c r="BX16" i="2"/>
  <c r="BT16" i="2" s="1"/>
  <c r="CF16" i="2"/>
  <c r="BP16" i="2"/>
  <c r="BR16" i="2"/>
  <c r="CE11" i="2"/>
  <c r="AK11" i="2" s="1"/>
  <c r="BY11" i="2"/>
  <c r="BU11" i="2" s="1"/>
  <c r="BL11" i="2"/>
  <c r="BO11" i="2" s="1"/>
  <c r="CM16" i="2"/>
  <c r="BS16" i="2"/>
  <c r="BS11" i="2"/>
  <c r="BY16" i="2"/>
  <c r="BU16" i="2" s="1"/>
  <c r="CI16" i="2"/>
  <c r="CA11" i="2"/>
  <c r="CD11" i="2" s="1"/>
  <c r="BN16" i="2"/>
  <c r="CG16" i="2"/>
  <c r="CB16" i="2"/>
  <c r="CC16" i="2" s="1"/>
  <c r="CB11" i="2"/>
  <c r="CC11" i="2" s="1"/>
  <c r="CA16" i="2"/>
  <c r="CD16" i="2" s="1"/>
  <c r="BL16" i="2"/>
  <c r="BO16" i="2" s="1"/>
  <c r="BR11" i="2"/>
  <c r="BN11" i="2"/>
  <c r="BK137" i="2" l="1"/>
  <c r="N137" i="2" s="1"/>
  <c r="T43" i="9" s="1"/>
  <c r="BK148" i="2"/>
  <c r="N148" i="2" s="1"/>
  <c r="T54" i="9" s="1"/>
  <c r="BK143" i="2"/>
  <c r="N143" i="2" s="1"/>
  <c r="T49" i="9" s="1"/>
  <c r="BK119" i="2"/>
  <c r="N119" i="2" s="1"/>
  <c r="T25" i="9" s="1"/>
  <c r="BK149" i="2"/>
  <c r="N149" i="2" s="1"/>
  <c r="T55" i="9" s="1"/>
  <c r="BK130" i="2"/>
  <c r="N130" i="2" s="1"/>
  <c r="T36" i="9" s="1"/>
  <c r="BK110" i="2"/>
  <c r="N110" i="2" s="1"/>
  <c r="T16" i="9" s="1"/>
  <c r="BK125" i="2"/>
  <c r="N125" i="2" s="1"/>
  <c r="T31" i="9" s="1"/>
  <c r="BK127" i="2"/>
  <c r="N127" i="2" s="1"/>
  <c r="T33" i="9" s="1"/>
  <c r="AJ120" i="2"/>
  <c r="BJ120" i="2"/>
  <c r="K120" i="2" s="1"/>
  <c r="Q26" i="9" s="1"/>
  <c r="AJ131" i="2"/>
  <c r="BJ131" i="2"/>
  <c r="K131" i="2" s="1"/>
  <c r="Q37" i="9" s="1"/>
  <c r="AJ133" i="2"/>
  <c r="BJ133" i="2"/>
  <c r="K133" i="2" s="1"/>
  <c r="Q39" i="9" s="1"/>
  <c r="AJ141" i="2"/>
  <c r="BJ141" i="2"/>
  <c r="K141" i="2" s="1"/>
  <c r="Q47" i="9" s="1"/>
  <c r="AJ123" i="2"/>
  <c r="BJ123" i="2"/>
  <c r="K123" i="2" s="1"/>
  <c r="Q29" i="9" s="1"/>
  <c r="AJ151" i="2"/>
  <c r="BJ151" i="2"/>
  <c r="K151" i="2" s="1"/>
  <c r="Q57" i="9" s="1"/>
  <c r="BK128" i="2"/>
  <c r="N128" i="2" s="1"/>
  <c r="T34" i="9" s="1"/>
  <c r="BK120" i="2"/>
  <c r="N120" i="2" s="1"/>
  <c r="T26" i="9" s="1"/>
  <c r="AJ112" i="2"/>
  <c r="BJ112" i="2"/>
  <c r="K112" i="2" s="1"/>
  <c r="Q18" i="9" s="1"/>
  <c r="AJ110" i="2"/>
  <c r="BJ110" i="2"/>
  <c r="K110" i="2" s="1"/>
  <c r="Q16" i="9" s="1"/>
  <c r="BJ116" i="2"/>
  <c r="K116" i="2" s="1"/>
  <c r="Q22" i="9" s="1"/>
  <c r="AJ116" i="2"/>
  <c r="AJ130" i="2"/>
  <c r="BJ130" i="2"/>
  <c r="K130" i="2" s="1"/>
  <c r="Q36" i="9" s="1"/>
  <c r="BJ139" i="2"/>
  <c r="K139" i="2" s="1"/>
  <c r="Q45" i="9" s="1"/>
  <c r="AJ139" i="2"/>
  <c r="AJ146" i="2"/>
  <c r="BJ146" i="2"/>
  <c r="K146" i="2" s="1"/>
  <c r="Q52" i="9" s="1"/>
  <c r="AJ150" i="2"/>
  <c r="BJ150" i="2"/>
  <c r="K150" i="2" s="1"/>
  <c r="Q56" i="9" s="1"/>
  <c r="BK116" i="2"/>
  <c r="N116" i="2" s="1"/>
  <c r="T22" i="9" s="1"/>
  <c r="BK151" i="2"/>
  <c r="N151" i="2" s="1"/>
  <c r="T57" i="9" s="1"/>
  <c r="BJ114" i="2"/>
  <c r="K114" i="2" s="1"/>
  <c r="Q20" i="9" s="1"/>
  <c r="AJ114" i="2"/>
  <c r="BK117" i="2"/>
  <c r="N117" i="2" s="1"/>
  <c r="T23" i="9" s="1"/>
  <c r="BK146" i="2"/>
  <c r="N146" i="2" s="1"/>
  <c r="T52" i="9" s="1"/>
  <c r="AJ117" i="2"/>
  <c r="BJ117" i="2"/>
  <c r="K117" i="2" s="1"/>
  <c r="Q23" i="9" s="1"/>
  <c r="BJ119" i="2"/>
  <c r="K119" i="2" s="1"/>
  <c r="Q25" i="9" s="1"/>
  <c r="AJ119" i="2"/>
  <c r="AJ109" i="2"/>
  <c r="BJ109" i="2"/>
  <c r="K109" i="2" s="1"/>
  <c r="Q15" i="9" s="1"/>
  <c r="AJ140" i="2"/>
  <c r="BJ140" i="2"/>
  <c r="K140" i="2" s="1"/>
  <c r="Q46" i="9" s="1"/>
  <c r="AJ145" i="2"/>
  <c r="BJ145" i="2"/>
  <c r="K145" i="2" s="1"/>
  <c r="Q51" i="9" s="1"/>
  <c r="AJ153" i="2"/>
  <c r="BJ153" i="2"/>
  <c r="K153" i="2" s="1"/>
  <c r="Q59" i="9" s="1"/>
  <c r="BK132" i="2"/>
  <c r="N132" i="2" s="1"/>
  <c r="T38" i="9" s="1"/>
  <c r="AJ111" i="2"/>
  <c r="BJ111" i="2"/>
  <c r="K111" i="2" s="1"/>
  <c r="Q17" i="9" s="1"/>
  <c r="AJ135" i="2"/>
  <c r="BJ135" i="2"/>
  <c r="K135" i="2" s="1"/>
  <c r="Q41" i="9" s="1"/>
  <c r="AJ132" i="2"/>
  <c r="BJ132" i="2"/>
  <c r="K132" i="2" s="1"/>
  <c r="Q38" i="9" s="1"/>
  <c r="AJ142" i="2"/>
  <c r="BJ142" i="2"/>
  <c r="K142" i="2" s="1"/>
  <c r="Q48" i="9" s="1"/>
  <c r="AJ148" i="2"/>
  <c r="BJ148" i="2"/>
  <c r="K148" i="2" s="1"/>
  <c r="Q54" i="9" s="1"/>
  <c r="BK153" i="2"/>
  <c r="N153" i="2" s="1"/>
  <c r="T59" i="9" s="1"/>
  <c r="AJ113" i="2"/>
  <c r="BJ113" i="2"/>
  <c r="K113" i="2" s="1"/>
  <c r="Q19" i="9" s="1"/>
  <c r="AJ118" i="2"/>
  <c r="BJ118" i="2"/>
  <c r="K118" i="2" s="1"/>
  <c r="Q24" i="9" s="1"/>
  <c r="BJ125" i="2"/>
  <c r="K125" i="2" s="1"/>
  <c r="Q31" i="9" s="1"/>
  <c r="AJ125" i="2"/>
  <c r="AJ152" i="2"/>
  <c r="BJ152" i="2"/>
  <c r="K152" i="2" s="1"/>
  <c r="Q58" i="9" s="1"/>
  <c r="BK135" i="2"/>
  <c r="N135" i="2" s="1"/>
  <c r="T41" i="9" s="1"/>
  <c r="BJ115" i="2"/>
  <c r="K115" i="2" s="1"/>
  <c r="Q21" i="9" s="1"/>
  <c r="AJ115" i="2"/>
  <c r="AJ122" i="2"/>
  <c r="BJ122" i="2"/>
  <c r="K122" i="2" s="1"/>
  <c r="Q28" i="9" s="1"/>
  <c r="BJ134" i="2"/>
  <c r="K134" i="2" s="1"/>
  <c r="Q40" i="9" s="1"/>
  <c r="AJ134" i="2"/>
  <c r="AJ137" i="2"/>
  <c r="BJ137" i="2"/>
  <c r="K137" i="2" s="1"/>
  <c r="Q43" i="9" s="1"/>
  <c r="BJ154" i="2"/>
  <c r="K154" i="2" s="1"/>
  <c r="Q60" i="9" s="1"/>
  <c r="AJ154" i="2"/>
  <c r="BK126" i="2"/>
  <c r="N126" i="2" s="1"/>
  <c r="T32" i="9" s="1"/>
  <c r="BK147" i="2"/>
  <c r="N147" i="2" s="1"/>
  <c r="T53" i="9" s="1"/>
  <c r="BK144" i="2"/>
  <c r="N144" i="2" s="1"/>
  <c r="T50" i="9" s="1"/>
  <c r="BK139" i="2"/>
  <c r="N139" i="2" s="1"/>
  <c r="T45" i="9" s="1"/>
  <c r="BK112" i="2"/>
  <c r="N112" i="2" s="1"/>
  <c r="T18" i="9" s="1"/>
  <c r="BK123" i="2"/>
  <c r="N123" i="2" s="1"/>
  <c r="T29" i="9" s="1"/>
  <c r="BK138" i="2"/>
  <c r="N138" i="2" s="1"/>
  <c r="T44" i="9" s="1"/>
  <c r="AJ121" i="2"/>
  <c r="BJ121" i="2"/>
  <c r="K121" i="2" s="1"/>
  <c r="Q27" i="9" s="1"/>
  <c r="AJ126" i="2"/>
  <c r="BJ126" i="2"/>
  <c r="K126" i="2" s="1"/>
  <c r="Q32" i="9" s="1"/>
  <c r="AJ129" i="2"/>
  <c r="BJ129" i="2"/>
  <c r="K129" i="2" s="1"/>
  <c r="Q35" i="9" s="1"/>
  <c r="AJ138" i="2"/>
  <c r="BJ138" i="2"/>
  <c r="K138" i="2" s="1"/>
  <c r="Q44" i="9" s="1"/>
  <c r="BK118" i="2"/>
  <c r="N118" i="2" s="1"/>
  <c r="T24" i="9" s="1"/>
  <c r="AJ128" i="2"/>
  <c r="BJ128" i="2"/>
  <c r="K128" i="2" s="1"/>
  <c r="Q34" i="9" s="1"/>
  <c r="BJ155" i="2"/>
  <c r="K155" i="2" s="1"/>
  <c r="Q61" i="9" s="1"/>
  <c r="AJ155" i="2"/>
  <c r="BK134" i="2"/>
  <c r="N134" i="2" s="1"/>
  <c r="T40" i="9" s="1"/>
  <c r="BK136" i="2"/>
  <c r="N136" i="2" s="1"/>
  <c r="T42" i="9" s="1"/>
  <c r="AJ124" i="2"/>
  <c r="BJ124" i="2"/>
  <c r="K124" i="2" s="1"/>
  <c r="Q30" i="9" s="1"/>
  <c r="AJ127" i="2"/>
  <c r="BJ127" i="2"/>
  <c r="K127" i="2" s="1"/>
  <c r="Q33" i="9" s="1"/>
  <c r="AJ144" i="2"/>
  <c r="BJ144" i="2"/>
  <c r="K144" i="2" s="1"/>
  <c r="Q50" i="9" s="1"/>
  <c r="AJ149" i="2"/>
  <c r="BJ149" i="2"/>
  <c r="K149" i="2" s="1"/>
  <c r="Q55" i="9" s="1"/>
  <c r="BJ143" i="2"/>
  <c r="K143" i="2" s="1"/>
  <c r="Q49" i="9" s="1"/>
  <c r="AJ143" i="2"/>
  <c r="BK113" i="2"/>
  <c r="N113" i="2" s="1"/>
  <c r="T19" i="9" s="1"/>
  <c r="BK122" i="2"/>
  <c r="N122" i="2" s="1"/>
  <c r="T28" i="9" s="1"/>
  <c r="BK109" i="2"/>
  <c r="N109" i="2" s="1"/>
  <c r="T15" i="9" s="1"/>
  <c r="AJ147" i="2"/>
  <c r="BJ147" i="2"/>
  <c r="K147" i="2" s="1"/>
  <c r="Q53" i="9" s="1"/>
  <c r="BJ136" i="2"/>
  <c r="K136" i="2" s="1"/>
  <c r="Q42" i="9" s="1"/>
  <c r="AJ136" i="2"/>
  <c r="BK129" i="2"/>
  <c r="N129" i="2" s="1"/>
  <c r="T35" i="9" s="1"/>
  <c r="BK145" i="2"/>
  <c r="N145" i="2" s="1"/>
  <c r="T51" i="9" s="1"/>
  <c r="BK155" i="2"/>
  <c r="N155" i="2" s="1"/>
  <c r="T61" i="9" s="1"/>
  <c r="I11" i="2"/>
  <c r="L16" i="2"/>
  <c r="I16" i="2"/>
  <c r="P11" i="2"/>
  <c r="P16" i="2"/>
  <c r="AQ16" i="2"/>
  <c r="M16" i="2"/>
  <c r="AW16" i="2"/>
  <c r="AU16" i="2"/>
  <c r="BE16" i="2"/>
  <c r="BF16" i="2"/>
  <c r="BD16" i="2"/>
  <c r="AM16" i="2"/>
  <c r="AZ16" i="2"/>
  <c r="AY16" i="2"/>
  <c r="BA16" i="2"/>
  <c r="AP16" i="2"/>
  <c r="AX16" i="2"/>
  <c r="AT16" i="2"/>
  <c r="BC16" i="2"/>
  <c r="AV16" i="2"/>
  <c r="AV11" i="2"/>
  <c r="AT11" i="2"/>
  <c r="BQ16" i="2"/>
  <c r="AO16" i="2"/>
  <c r="CH16" i="2"/>
  <c r="AR16" i="2" s="1"/>
  <c r="AN16" i="2"/>
  <c r="AP11" i="2"/>
  <c r="AN11" i="2"/>
  <c r="AQ11" i="2"/>
  <c r="AJ16" i="2" l="1"/>
  <c r="BJ16" i="2"/>
  <c r="BK16" i="2"/>
  <c r="CC10" i="2" l="1"/>
  <c r="CD10" i="2" l="1"/>
  <c r="AY10" i="2" l="1"/>
  <c r="AZ10" i="2"/>
  <c r="BA10" i="2"/>
  <c r="AX10" i="2"/>
  <c r="AP10" i="2"/>
  <c r="AN10" i="2"/>
  <c r="AQ10" i="2"/>
  <c r="AK10" i="2"/>
  <c r="O16" i="2"/>
  <c r="J16" i="2"/>
  <c r="BU10" i="2"/>
  <c r="BV10" i="2"/>
  <c r="P10" i="2" s="1"/>
  <c r="BO10" i="2"/>
  <c r="I10" i="2" s="1"/>
  <c r="BD10" i="2" l="1"/>
  <c r="BF10" i="2"/>
  <c r="AV10" i="2"/>
  <c r="BC10" i="2"/>
  <c r="BE10" i="2"/>
  <c r="AT10" i="2"/>
  <c r="V12" i="3"/>
  <c r="U17" i="3"/>
  <c r="P17" i="3"/>
  <c r="O17" i="3"/>
  <c r="S17" i="3"/>
  <c r="R17" i="3"/>
  <c r="V17" i="3"/>
  <c r="O12" i="3"/>
  <c r="J10" i="2"/>
  <c r="O11" i="3"/>
  <c r="R11" i="3" l="1"/>
  <c r="V11" i="3"/>
  <c r="S11" i="3"/>
  <c r="O10" i="2"/>
  <c r="AO10" i="2"/>
  <c r="AM10" i="2"/>
  <c r="CH10" i="2"/>
  <c r="BK10" i="2" s="1"/>
  <c r="N10" i="2" s="1"/>
  <c r="BQ10" i="2"/>
  <c r="BJ10" i="2" s="1"/>
  <c r="K10" i="2" s="1"/>
  <c r="P11" i="3"/>
  <c r="AJ10" i="2" l="1"/>
  <c r="U11" i="3"/>
  <c r="AR10" i="2"/>
  <c r="T11" i="3" l="1"/>
  <c r="CI18" i="2" l="1"/>
  <c r="CG18" i="2"/>
  <c r="CM18" i="2"/>
  <c r="BY18" i="2"/>
  <c r="BU18" i="2" s="1"/>
  <c r="BX18" i="2"/>
  <c r="BT18" i="2" s="1"/>
  <c r="CF18" i="2"/>
  <c r="BV18" i="2"/>
  <c r="BS18" i="2"/>
  <c r="CE18" i="2"/>
  <c r="AK18" i="2" s="1"/>
  <c r="BP18" i="2"/>
  <c r="CA18" i="2"/>
  <c r="CD18" i="2" s="1"/>
  <c r="BL18" i="2"/>
  <c r="BO18" i="2" s="1"/>
  <c r="BR18" i="2"/>
  <c r="CB18" i="2"/>
  <c r="CC18" i="2" s="1"/>
  <c r="BN18" i="2"/>
  <c r="BN19" i="2"/>
  <c r="CA19" i="2"/>
  <c r="CD19" i="2" s="1"/>
  <c r="CI19" i="2"/>
  <c r="CM19" i="2"/>
  <c r="CB19" i="2"/>
  <c r="CC19" i="2" s="1"/>
  <c r="CE19" i="2"/>
  <c r="BX19" i="2"/>
  <c r="BT19" i="2" s="1"/>
  <c r="CF19" i="2"/>
  <c r="BP19" i="2"/>
  <c r="BL19" i="2"/>
  <c r="BO19" i="2" s="1"/>
  <c r="CG19" i="2"/>
  <c r="BS19" i="2"/>
  <c r="BR19" i="2"/>
  <c r="BV19" i="2"/>
  <c r="P19" i="2" s="1"/>
  <c r="BY19" i="2"/>
  <c r="BU19" i="2" s="1"/>
  <c r="Q11" i="3"/>
  <c r="L19" i="2" l="1"/>
  <c r="R20" i="3" s="1"/>
  <c r="I18" i="2"/>
  <c r="O19" i="3" s="1"/>
  <c r="P18" i="2"/>
  <c r="V19" i="3" s="1"/>
  <c r="AQ19" i="2"/>
  <c r="I19" i="2"/>
  <c r="O20" i="3" s="1"/>
  <c r="M18" i="2"/>
  <c r="S19" i="3" s="1"/>
  <c r="M19" i="2"/>
  <c r="S20" i="3" s="1"/>
  <c r="L18" i="2"/>
  <c r="R19" i="3" s="1"/>
  <c r="AX18" i="2"/>
  <c r="AY19" i="2"/>
  <c r="BA19" i="2"/>
  <c r="AZ19" i="2"/>
  <c r="AX19" i="2"/>
  <c r="BE18" i="2"/>
  <c r="BF18" i="2"/>
  <c r="BD18" i="2"/>
  <c r="BD19" i="2"/>
  <c r="BC19" i="2"/>
  <c r="BE19" i="2"/>
  <c r="AV19" i="2"/>
  <c r="AT19" i="2"/>
  <c r="BF19" i="2"/>
  <c r="AW19" i="2"/>
  <c r="AU19" i="2"/>
  <c r="AY18" i="2"/>
  <c r="AZ18" i="2"/>
  <c r="BA18" i="2"/>
  <c r="AW18" i="2"/>
  <c r="AU18" i="2"/>
  <c r="AT18" i="2"/>
  <c r="BC18" i="2"/>
  <c r="AV18" i="2"/>
  <c r="CH18" i="2"/>
  <c r="AR18" i="2" s="1"/>
  <c r="AO19" i="2"/>
  <c r="BQ19" i="2"/>
  <c r="AM19" i="2"/>
  <c r="O18" i="2"/>
  <c r="U19" i="3" s="1"/>
  <c r="AN18" i="2"/>
  <c r="AP18" i="2"/>
  <c r="CH19" i="2"/>
  <c r="BK19" i="2" s="1"/>
  <c r="AO18" i="2"/>
  <c r="AM18" i="2"/>
  <c r="BQ18" i="2"/>
  <c r="BJ18" i="2" s="1"/>
  <c r="J18" i="2"/>
  <c r="P19" i="3" s="1"/>
  <c r="AQ18" i="2"/>
  <c r="V20" i="3"/>
  <c r="O19" i="2"/>
  <c r="AK19" i="2"/>
  <c r="AP19" i="2"/>
  <c r="AN19" i="2"/>
  <c r="J19" i="2"/>
  <c r="AJ19" i="2" l="1"/>
  <c r="BJ19" i="2"/>
  <c r="BK18" i="2"/>
  <c r="AJ18" i="2"/>
  <c r="P20" i="3"/>
  <c r="U20" i="3"/>
  <c r="CA15" i="2"/>
  <c r="CD15" i="2" s="1"/>
  <c r="CF15" i="2"/>
  <c r="CG15" i="2"/>
  <c r="CM15" i="2"/>
  <c r="BS15" i="2"/>
  <c r="BR15" i="2"/>
  <c r="BV15" i="2"/>
  <c r="P15" i="2" s="1"/>
  <c r="BP15" i="2"/>
  <c r="BX15" i="2"/>
  <c r="BT15" i="2" s="1"/>
  <c r="CI15" i="2"/>
  <c r="BL15" i="2"/>
  <c r="BO15" i="2" s="1"/>
  <c r="BY15" i="2"/>
  <c r="BU15" i="2" s="1"/>
  <c r="BN15" i="2"/>
  <c r="CE15" i="2"/>
  <c r="CB15" i="2"/>
  <c r="CC15" i="2" s="1"/>
  <c r="AR19" i="2"/>
  <c r="AK15" i="2" l="1"/>
  <c r="L15" i="2"/>
  <c r="I15" i="2"/>
  <c r="M15" i="2"/>
  <c r="AW15" i="2"/>
  <c r="AU15" i="2"/>
  <c r="BD15" i="2"/>
  <c r="AV15" i="2"/>
  <c r="AT15" i="2"/>
  <c r="BC15" i="2"/>
  <c r="BE15" i="2"/>
  <c r="BF15" i="2"/>
  <c r="AY15" i="2"/>
  <c r="BA15" i="2"/>
  <c r="AX15" i="2"/>
  <c r="AZ15" i="2"/>
  <c r="CH15" i="2"/>
  <c r="AR15" i="2" s="1"/>
  <c r="AQ15" i="2"/>
  <c r="O15" i="2"/>
  <c r="AO15" i="2"/>
  <c r="BQ15" i="2"/>
  <c r="BJ15" i="2" s="1"/>
  <c r="AM15" i="2"/>
  <c r="J15" i="2"/>
  <c r="AP15" i="2"/>
  <c r="AN15" i="2"/>
  <c r="BK15" i="2" l="1"/>
  <c r="P16" i="3"/>
  <c r="U16" i="3"/>
  <c r="O16" i="3"/>
  <c r="S16" i="3"/>
  <c r="R16" i="3"/>
  <c r="V16" i="3"/>
  <c r="AJ15" i="2"/>
  <c r="CE12" i="2" l="1"/>
  <c r="BN12" i="2"/>
  <c r="BS12" i="2"/>
  <c r="BR12" i="2"/>
  <c r="CF12" i="2" l="1"/>
  <c r="L12" i="2" s="1"/>
  <c r="CG12" i="2"/>
  <c r="M12" i="2" s="1"/>
  <c r="CM12" i="2"/>
  <c r="CB12" i="2"/>
  <c r="CC12" i="2" s="1"/>
  <c r="AK12" i="2" s="1"/>
  <c r="BL12" i="2"/>
  <c r="BO12" i="2" s="1"/>
  <c r="CA12" i="2"/>
  <c r="CD12" i="2" s="1"/>
  <c r="AN12" i="2" s="1"/>
  <c r="CI12" i="2"/>
  <c r="BV12" i="2"/>
  <c r="P12" i="2" s="1"/>
  <c r="BY12" i="2"/>
  <c r="BU12" i="2" s="1"/>
  <c r="BX12" i="2"/>
  <c r="BP12" i="2"/>
  <c r="I12" i="2" l="1"/>
  <c r="AW12" i="2"/>
  <c r="AU12" i="2"/>
  <c r="BE12" i="2"/>
  <c r="AV12" i="2"/>
  <c r="BD12" i="2"/>
  <c r="BF12" i="2"/>
  <c r="AT12" i="2"/>
  <c r="BC12" i="2"/>
  <c r="AZ12" i="2"/>
  <c r="BA12" i="2"/>
  <c r="AY12" i="2"/>
  <c r="AX12" i="2"/>
  <c r="BT12" i="2"/>
  <c r="AO12" i="2"/>
  <c r="BQ12" i="2"/>
  <c r="BJ12" i="2" s="1"/>
  <c r="J12" i="2"/>
  <c r="AM12" i="2"/>
  <c r="O12" i="2"/>
  <c r="CH12" i="2"/>
  <c r="AR12" i="2" s="1"/>
  <c r="AP12" i="2"/>
  <c r="AQ12" i="2" l="1"/>
  <c r="BK12" i="2"/>
  <c r="AJ12" i="2"/>
  <c r="U13" i="3"/>
  <c r="S13" i="3"/>
  <c r="O13" i="3"/>
  <c r="V13" i="3"/>
  <c r="P13" i="3"/>
  <c r="R13" i="3"/>
  <c r="BR20" i="2" l="1"/>
  <c r="BS20" i="2"/>
  <c r="CI20" i="2"/>
  <c r="BN20" i="2"/>
  <c r="BY20" i="2"/>
  <c r="BU20" i="2" s="1"/>
  <c r="CE20" i="2"/>
  <c r="AK20" i="2" s="1"/>
  <c r="BP20" i="2"/>
  <c r="BX20" i="2"/>
  <c r="BT20" i="2" s="1"/>
  <c r="BL20" i="2"/>
  <c r="BO20" i="2" s="1"/>
  <c r="CA20" i="2"/>
  <c r="CD20" i="2" s="1"/>
  <c r="CB20" i="2"/>
  <c r="CC20" i="2" s="1"/>
  <c r="BV20" i="2"/>
  <c r="P20" i="2" s="1"/>
  <c r="CF20" i="2"/>
  <c r="CG20" i="2"/>
  <c r="CM20" i="2"/>
  <c r="I20" i="2" l="1"/>
  <c r="M20" i="2"/>
  <c r="L20" i="2"/>
  <c r="BE20" i="2"/>
  <c r="BD20" i="2"/>
  <c r="BC20" i="2"/>
  <c r="AV20" i="2"/>
  <c r="BF20" i="2"/>
  <c r="AT20" i="2"/>
  <c r="AZ20" i="2"/>
  <c r="BA20" i="2"/>
  <c r="AX20" i="2"/>
  <c r="AY20" i="2"/>
  <c r="AU20" i="2"/>
  <c r="AW20" i="2"/>
  <c r="AO20" i="2"/>
  <c r="AM20" i="2"/>
  <c r="BQ20" i="2"/>
  <c r="BJ20" i="2" s="1"/>
  <c r="J20" i="2"/>
  <c r="AP20" i="2"/>
  <c r="AN20" i="2"/>
  <c r="CH20" i="2"/>
  <c r="AR20" i="2" s="1"/>
  <c r="AQ20" i="2"/>
  <c r="O20" i="2"/>
  <c r="BK20" i="2" l="1"/>
  <c r="P21" i="3"/>
  <c r="U21" i="3"/>
  <c r="O21" i="3"/>
  <c r="V21" i="3"/>
  <c r="R21" i="3"/>
  <c r="S21" i="3"/>
  <c r="AJ20" i="2"/>
  <c r="CE17" i="2" l="1"/>
  <c r="AK17" i="2" s="1"/>
  <c r="CF17" i="2"/>
  <c r="CG17" i="2"/>
  <c r="BR17" i="2"/>
  <c r="BN17" i="2"/>
  <c r="CI17" i="2"/>
  <c r="CA17" i="2"/>
  <c r="CD17" i="2" s="1"/>
  <c r="BY17" i="2"/>
  <c r="BU17" i="2" s="1"/>
  <c r="CB17" i="2"/>
  <c r="CC17" i="2" s="1"/>
  <c r="BS17" i="2"/>
  <c r="BX17" i="2"/>
  <c r="BT17" i="2" s="1"/>
  <c r="CM17" i="2"/>
  <c r="BL17" i="2"/>
  <c r="BO17" i="2" s="1"/>
  <c r="BV17" i="2"/>
  <c r="P17" i="2" s="1"/>
  <c r="BP17" i="2"/>
  <c r="I17" i="2" l="1"/>
  <c r="O18" i="3" s="1"/>
  <c r="L17" i="2"/>
  <c r="M17" i="2"/>
  <c r="BF17" i="2"/>
  <c r="BD17" i="2"/>
  <c r="BE17" i="2"/>
  <c r="BA17" i="2"/>
  <c r="AY17" i="2"/>
  <c r="AZ17" i="2"/>
  <c r="AU17" i="2"/>
  <c r="AW17" i="2"/>
  <c r="AX17" i="2"/>
  <c r="AV17" i="2"/>
  <c r="AT17" i="2"/>
  <c r="BC17" i="2"/>
  <c r="AN17" i="2"/>
  <c r="AP17" i="2"/>
  <c r="CH17" i="2"/>
  <c r="AR17" i="2" s="1"/>
  <c r="J17" i="2"/>
  <c r="AO17" i="2"/>
  <c r="AM17" i="2"/>
  <c r="BQ17" i="2"/>
  <c r="BJ17" i="2" s="1"/>
  <c r="O17" i="2"/>
  <c r="AQ17" i="2"/>
  <c r="BK17" i="2" l="1"/>
  <c r="U18" i="3"/>
  <c r="S18" i="3"/>
  <c r="P18" i="3"/>
  <c r="V18" i="3"/>
  <c r="R18" i="3"/>
  <c r="AJ17" i="2"/>
  <c r="CF13" i="2" l="1"/>
  <c r="BN13" i="2"/>
  <c r="BX13" i="2"/>
  <c r="BT13" i="2" s="1"/>
  <c r="CM13" i="2"/>
  <c r="CG13" i="2"/>
  <c r="BN14" i="2"/>
  <c r="CM14" i="2"/>
  <c r="BX14" i="2"/>
  <c r="BT14" i="2" s="1"/>
  <c r="CF14" i="2"/>
  <c r="CG14" i="2"/>
  <c r="CB14" i="2"/>
  <c r="CC14" i="2" s="1"/>
  <c r="CA14" i="2"/>
  <c r="CD14" i="2" s="1"/>
  <c r="AN14" i="2" s="1"/>
  <c r="CI13" i="2"/>
  <c r="BR14" i="2"/>
  <c r="BS13" i="2"/>
  <c r="BL13" i="2"/>
  <c r="BO13" i="2" s="1"/>
  <c r="CE14" i="2"/>
  <c r="BV14" i="2"/>
  <c r="CA13" i="2"/>
  <c r="CD13" i="2" s="1"/>
  <c r="CI14" i="2"/>
  <c r="BR13" i="2"/>
  <c r="CB13" i="2"/>
  <c r="CC13" i="2" s="1"/>
  <c r="BS14" i="2"/>
  <c r="BP14" i="2"/>
  <c r="BV13" i="2"/>
  <c r="P13" i="2" s="1"/>
  <c r="CE13" i="2"/>
  <c r="AK13" i="2" s="1"/>
  <c r="BY13" i="2"/>
  <c r="BU13" i="2" s="1"/>
  <c r="BY14" i="2"/>
  <c r="BU14" i="2" s="1"/>
  <c r="BL14" i="2"/>
  <c r="BO14" i="2" s="1"/>
  <c r="BP13" i="2"/>
  <c r="AK14" i="2" l="1"/>
  <c r="M14" i="2"/>
  <c r="S15" i="3" s="1"/>
  <c r="L13" i="2"/>
  <c r="I13" i="2"/>
  <c r="AQ14" i="2"/>
  <c r="AQ13" i="2"/>
  <c r="P14" i="2"/>
  <c r="V15" i="3" s="1"/>
  <c r="I14" i="2"/>
  <c r="O15" i="3" s="1"/>
  <c r="M13" i="2"/>
  <c r="S14" i="3" s="1"/>
  <c r="L14" i="2"/>
  <c r="R15" i="3" s="1"/>
  <c r="BF14" i="2"/>
  <c r="BD14" i="2"/>
  <c r="BE14" i="2"/>
  <c r="AV14" i="2"/>
  <c r="AT14" i="2"/>
  <c r="BC14" i="2"/>
  <c r="BF13" i="2"/>
  <c r="BD13" i="2"/>
  <c r="BE13" i="2"/>
  <c r="AZ14" i="2"/>
  <c r="AX14" i="2"/>
  <c r="AY14" i="2"/>
  <c r="BA14" i="2"/>
  <c r="AU14" i="2"/>
  <c r="AW14" i="2"/>
  <c r="BA13" i="2"/>
  <c r="AZ13" i="2"/>
  <c r="AY13" i="2"/>
  <c r="AX13" i="2"/>
  <c r="AW13" i="2"/>
  <c r="AU13" i="2"/>
  <c r="AV13" i="2"/>
  <c r="AT13" i="2"/>
  <c r="BC13" i="2"/>
  <c r="CH13" i="2"/>
  <c r="AR13" i="2" s="1"/>
  <c r="BQ13" i="2"/>
  <c r="BJ13" i="2" s="1"/>
  <c r="AM13" i="2"/>
  <c r="V14" i="3"/>
  <c r="O14" i="2"/>
  <c r="O13" i="2"/>
  <c r="AO13" i="2"/>
  <c r="J13" i="2"/>
  <c r="AM14" i="2"/>
  <c r="J14" i="2"/>
  <c r="AO14" i="2"/>
  <c r="BQ14" i="2"/>
  <c r="BJ14" i="2" s="1"/>
  <c r="AP13" i="2"/>
  <c r="AN13" i="2"/>
  <c r="CH14" i="2"/>
  <c r="BK14" i="2" s="1"/>
  <c r="AP14" i="2"/>
  <c r="BK13" i="2" l="1"/>
  <c r="AJ13" i="2"/>
  <c r="R14" i="3"/>
  <c r="P14" i="3"/>
  <c r="O14" i="3"/>
  <c r="U14" i="3"/>
  <c r="AJ14" i="2"/>
  <c r="U15" i="3"/>
  <c r="AR14" i="2"/>
  <c r="P15" i="3"/>
  <c r="CM22" i="2" l="1"/>
  <c r="BP22" i="2"/>
  <c r="CF22" i="2"/>
  <c r="CB22" i="2"/>
  <c r="CC22" i="2" s="1"/>
  <c r="CG22" i="2"/>
  <c r="BR22" i="2"/>
  <c r="BV22" i="2"/>
  <c r="BL22" i="2"/>
  <c r="BO22" i="2" s="1"/>
  <c r="BX22" i="2"/>
  <c r="BT22" i="2" s="1"/>
  <c r="CE22" i="2"/>
  <c r="AK22" i="2" s="1"/>
  <c r="CI22" i="2"/>
  <c r="BS22" i="2"/>
  <c r="BY22" i="2"/>
  <c r="BU22" i="2" s="1"/>
  <c r="CA22" i="2"/>
  <c r="CD22" i="2" s="1"/>
  <c r="BN22" i="2"/>
  <c r="N19" i="2"/>
  <c r="T20" i="3" s="1"/>
  <c r="N18" i="2"/>
  <c r="T19" i="3" s="1"/>
  <c r="K17" i="2"/>
  <c r="K20" i="2"/>
  <c r="I22" i="2" l="1"/>
  <c r="O23" i="3" s="1"/>
  <c r="P22" i="2"/>
  <c r="V23" i="3" s="1"/>
  <c r="M22" i="2"/>
  <c r="S23" i="3" s="1"/>
  <c r="L22" i="2"/>
  <c r="R23" i="3" s="1"/>
  <c r="BA22" i="2"/>
  <c r="AY22" i="2"/>
  <c r="AZ22" i="2"/>
  <c r="AX22" i="2"/>
  <c r="AU22" i="2"/>
  <c r="AW22" i="2"/>
  <c r="BD22" i="2"/>
  <c r="AT22" i="2"/>
  <c r="AV22" i="2"/>
  <c r="BE22" i="2"/>
  <c r="BF22" i="2"/>
  <c r="BC22" i="2"/>
  <c r="O22" i="2"/>
  <c r="U23" i="3" s="1"/>
  <c r="BR25" i="2"/>
  <c r="BY25" i="2"/>
  <c r="BU25" i="2" s="1"/>
  <c r="CE25" i="2"/>
  <c r="AK25" i="2" s="1"/>
  <c r="BN25" i="2"/>
  <c r="BX25" i="2"/>
  <c r="BT25" i="2" s="1"/>
  <c r="BP25" i="2"/>
  <c r="CF25" i="2"/>
  <c r="BS25" i="2"/>
  <c r="BL25" i="2"/>
  <c r="BO25" i="2" s="1"/>
  <c r="BV25" i="2"/>
  <c r="CM25" i="2"/>
  <c r="CB25" i="2"/>
  <c r="CC25" i="2" s="1"/>
  <c r="CG25" i="2"/>
  <c r="CA25" i="2"/>
  <c r="CD25" i="2" s="1"/>
  <c r="CI25" i="2"/>
  <c r="BP27" i="2"/>
  <c r="CB27" i="2"/>
  <c r="CC27" i="2" s="1"/>
  <c r="CI27" i="2"/>
  <c r="CM27" i="2"/>
  <c r="BW27" i="2"/>
  <c r="BV27" i="2" s="1"/>
  <c r="CE27" i="2"/>
  <c r="AK27" i="2" s="1"/>
  <c r="CG27" i="2"/>
  <c r="BY27" i="2"/>
  <c r="BU27" i="2" s="1"/>
  <c r="BX27" i="2"/>
  <c r="BT27" i="2" s="1"/>
  <c r="BS27" i="2"/>
  <c r="BR27" i="2"/>
  <c r="CA27" i="2"/>
  <c r="CD27" i="2" s="1"/>
  <c r="CF27" i="2"/>
  <c r="BN27" i="2"/>
  <c r="BL27" i="2"/>
  <c r="BO27" i="2" s="1"/>
  <c r="CG26" i="2"/>
  <c r="CM26" i="2"/>
  <c r="BP26" i="2"/>
  <c r="BL26" i="2"/>
  <c r="BO26" i="2" s="1"/>
  <c r="BY26" i="2"/>
  <c r="BU26" i="2" s="1"/>
  <c r="BX26" i="2"/>
  <c r="BT26" i="2" s="1"/>
  <c r="CE26" i="2"/>
  <c r="AK26" i="2" s="1"/>
  <c r="BR26" i="2"/>
  <c r="BS26" i="2"/>
  <c r="CB26" i="2"/>
  <c r="CC26" i="2" s="1"/>
  <c r="CF26" i="2"/>
  <c r="BN26" i="2"/>
  <c r="CA26" i="2"/>
  <c r="CD26" i="2" s="1"/>
  <c r="CI26" i="2"/>
  <c r="BR23" i="2"/>
  <c r="BS23" i="2"/>
  <c r="CG23" i="2"/>
  <c r="BY23" i="2"/>
  <c r="BU23" i="2" s="1"/>
  <c r="CI23" i="2"/>
  <c r="BP23" i="2"/>
  <c r="CA23" i="2"/>
  <c r="CD23" i="2" s="1"/>
  <c r="CB23" i="2"/>
  <c r="CC23" i="2" s="1"/>
  <c r="CF23" i="2"/>
  <c r="BV23" i="2"/>
  <c r="BN23" i="2"/>
  <c r="CM23" i="2"/>
  <c r="BX23" i="2"/>
  <c r="BT23" i="2" s="1"/>
  <c r="BL23" i="2"/>
  <c r="BO23" i="2" s="1"/>
  <c r="CE23" i="2"/>
  <c r="BS24" i="2"/>
  <c r="CF24" i="2"/>
  <c r="BN24" i="2"/>
  <c r="CA24" i="2"/>
  <c r="CD24" i="2" s="1"/>
  <c r="CI24" i="2"/>
  <c r="BX24" i="2"/>
  <c r="BT24" i="2" s="1"/>
  <c r="BL24" i="2"/>
  <c r="BO24" i="2" s="1"/>
  <c r="BP24" i="2"/>
  <c r="CM24" i="2"/>
  <c r="CB24" i="2"/>
  <c r="CC24" i="2" s="1"/>
  <c r="BR24" i="2"/>
  <c r="CG24" i="2"/>
  <c r="BV24" i="2"/>
  <c r="BY24" i="2"/>
  <c r="BU24" i="2" s="1"/>
  <c r="CE24" i="2"/>
  <c r="AK24" i="2" s="1"/>
  <c r="AQ22" i="2"/>
  <c r="CM28" i="2"/>
  <c r="BL28" i="2"/>
  <c r="BO28" i="2" s="1"/>
  <c r="BW28" i="2"/>
  <c r="BV28" i="2" s="1"/>
  <c r="BP28" i="2"/>
  <c r="BY28" i="2"/>
  <c r="BU28" i="2" s="1"/>
  <c r="CE28" i="2"/>
  <c r="AK28" i="2" s="1"/>
  <c r="BR28" i="2"/>
  <c r="BX28" i="2"/>
  <c r="BT28" i="2" s="1"/>
  <c r="CI28" i="2"/>
  <c r="CF28" i="2"/>
  <c r="CA28" i="2"/>
  <c r="CD28" i="2" s="1"/>
  <c r="CB28" i="2"/>
  <c r="CC28" i="2" s="1"/>
  <c r="BN28" i="2"/>
  <c r="BS28" i="2"/>
  <c r="CG28" i="2"/>
  <c r="AN22" i="2"/>
  <c r="AP22" i="2"/>
  <c r="AO22" i="2"/>
  <c r="BQ22" i="2"/>
  <c r="BJ22" i="2" s="1"/>
  <c r="J22" i="2"/>
  <c r="P23" i="3" s="1"/>
  <c r="AM22" i="2"/>
  <c r="CE21" i="2"/>
  <c r="AK21" i="2" s="1"/>
  <c r="BS21" i="2"/>
  <c r="CF21" i="2"/>
  <c r="BX21" i="2"/>
  <c r="BT21" i="2" s="1"/>
  <c r="BR21" i="2"/>
  <c r="BY21" i="2"/>
  <c r="BU21" i="2" s="1"/>
  <c r="BV21" i="2"/>
  <c r="CA21" i="2"/>
  <c r="CD21" i="2" s="1"/>
  <c r="CB21" i="2"/>
  <c r="CC21" i="2" s="1"/>
  <c r="CM21" i="2"/>
  <c r="BN21" i="2"/>
  <c r="CG21" i="2"/>
  <c r="BP21" i="2"/>
  <c r="BL21" i="2"/>
  <c r="BO21" i="2" s="1"/>
  <c r="CI21" i="2"/>
  <c r="CH22" i="2"/>
  <c r="AR22" i="2" s="1"/>
  <c r="Q18" i="3"/>
  <c r="Q21" i="3"/>
  <c r="AK23" i="2" l="1"/>
  <c r="M26" i="2"/>
  <c r="S27" i="3" s="1"/>
  <c r="L28" i="2"/>
  <c r="R29" i="3" s="1"/>
  <c r="L24" i="2"/>
  <c r="R25" i="3" s="1"/>
  <c r="I24" i="2"/>
  <c r="O25" i="3" s="1"/>
  <c r="L26" i="2"/>
  <c r="R27" i="3" s="1"/>
  <c r="I27" i="2"/>
  <c r="O28" i="3" s="1"/>
  <c r="I21" i="2"/>
  <c r="O22" i="3" s="1"/>
  <c r="P21" i="2"/>
  <c r="V22" i="3" s="1"/>
  <c r="P24" i="2"/>
  <c r="V25" i="3" s="1"/>
  <c r="P27" i="2"/>
  <c r="V28" i="3" s="1"/>
  <c r="P28" i="2"/>
  <c r="V29" i="3" s="1"/>
  <c r="I23" i="2"/>
  <c r="O24" i="3" s="1"/>
  <c r="P23" i="2"/>
  <c r="V24" i="3" s="1"/>
  <c r="I26" i="2"/>
  <c r="O27" i="3" s="1"/>
  <c r="P25" i="2"/>
  <c r="V26" i="3" s="1"/>
  <c r="I28" i="2"/>
  <c r="O29" i="3" s="1"/>
  <c r="I25" i="2"/>
  <c r="O26" i="3" s="1"/>
  <c r="BK22" i="2"/>
  <c r="L21" i="2"/>
  <c r="R22" i="3" s="1"/>
  <c r="L27" i="2"/>
  <c r="R28" i="3" s="1"/>
  <c r="M23" i="2"/>
  <c r="S24" i="3" s="1"/>
  <c r="M28" i="2"/>
  <c r="S29" i="3" s="1"/>
  <c r="L23" i="2"/>
  <c r="R24" i="3" s="1"/>
  <c r="M27" i="2"/>
  <c r="S28" i="3" s="1"/>
  <c r="L25" i="2"/>
  <c r="R26" i="3" s="1"/>
  <c r="M21" i="2"/>
  <c r="S22" i="3" s="1"/>
  <c r="M24" i="2"/>
  <c r="S25" i="3" s="1"/>
  <c r="M25" i="2"/>
  <c r="S26" i="3" s="1"/>
  <c r="BA21" i="2"/>
  <c r="AZ21" i="2"/>
  <c r="AY21" i="2"/>
  <c r="AX21" i="2"/>
  <c r="BA28" i="2"/>
  <c r="AZ28" i="2"/>
  <c r="AX28" i="2"/>
  <c r="AY28" i="2"/>
  <c r="BA24" i="2"/>
  <c r="AX24" i="2"/>
  <c r="AY24" i="2"/>
  <c r="AZ24" i="2"/>
  <c r="AY23" i="2"/>
  <c r="AZ23" i="2"/>
  <c r="BA23" i="2"/>
  <c r="AX23" i="2"/>
  <c r="AY25" i="2"/>
  <c r="AZ25" i="2"/>
  <c r="AX25" i="2"/>
  <c r="BA25" i="2"/>
  <c r="AW21" i="2"/>
  <c r="AU21" i="2"/>
  <c r="BE24" i="2"/>
  <c r="AV24" i="2"/>
  <c r="BD24" i="2"/>
  <c r="AT24" i="2"/>
  <c r="BC24" i="2"/>
  <c r="BF24" i="2"/>
  <c r="AW23" i="2"/>
  <c r="AU23" i="2"/>
  <c r="AY26" i="2"/>
  <c r="BA26" i="2"/>
  <c r="AZ26" i="2"/>
  <c r="AX26" i="2"/>
  <c r="BD26" i="2"/>
  <c r="AT26" i="2"/>
  <c r="BE26" i="2"/>
  <c r="BF26" i="2"/>
  <c r="AV26" i="2"/>
  <c r="BD27" i="2"/>
  <c r="BE27" i="2"/>
  <c r="BC27" i="2"/>
  <c r="AV27" i="2"/>
  <c r="AT27" i="2"/>
  <c r="BF27" i="2"/>
  <c r="AW25" i="2"/>
  <c r="AU25" i="2"/>
  <c r="AW27" i="2"/>
  <c r="AU27" i="2"/>
  <c r="BF25" i="2"/>
  <c r="BE25" i="2"/>
  <c r="BC25" i="2"/>
  <c r="AV25" i="2"/>
  <c r="AT25" i="2"/>
  <c r="BD25" i="2"/>
  <c r="BF21" i="2"/>
  <c r="BD21" i="2"/>
  <c r="AV21" i="2"/>
  <c r="BE21" i="2"/>
  <c r="AT21" i="2"/>
  <c r="BC21" i="2"/>
  <c r="AU28" i="2"/>
  <c r="AW28" i="2"/>
  <c r="BE28" i="2"/>
  <c r="BD28" i="2"/>
  <c r="BF28" i="2"/>
  <c r="BC28" i="2"/>
  <c r="AV28" i="2"/>
  <c r="AT28" i="2"/>
  <c r="AU24" i="2"/>
  <c r="AW24" i="2"/>
  <c r="BD23" i="2"/>
  <c r="BF23" i="2"/>
  <c r="BE23" i="2"/>
  <c r="BC23" i="2"/>
  <c r="AT23" i="2"/>
  <c r="AV23" i="2"/>
  <c r="AW26" i="2"/>
  <c r="AU26" i="2"/>
  <c r="AZ27" i="2"/>
  <c r="AY27" i="2"/>
  <c r="AX27" i="2"/>
  <c r="BA27" i="2"/>
  <c r="AP21" i="2"/>
  <c r="AN21" i="2"/>
  <c r="AP23" i="2"/>
  <c r="AN23" i="2"/>
  <c r="AP26" i="2"/>
  <c r="AN26" i="2"/>
  <c r="AQ27" i="2"/>
  <c r="BQ27" i="2"/>
  <c r="BJ27" i="2" s="1"/>
  <c r="J27" i="2"/>
  <c r="P28" i="3" s="1"/>
  <c r="AO27" i="2"/>
  <c r="AM27" i="2"/>
  <c r="CH21" i="2"/>
  <c r="AR21" i="2" s="1"/>
  <c r="AO23" i="2"/>
  <c r="BQ23" i="2"/>
  <c r="BJ23" i="2" s="1"/>
  <c r="AM23" i="2"/>
  <c r="J23" i="2"/>
  <c r="P24" i="3" s="1"/>
  <c r="AP27" i="2"/>
  <c r="AN27" i="2"/>
  <c r="AO21" i="2"/>
  <c r="BQ21" i="2"/>
  <c r="BJ21" i="2" s="1"/>
  <c r="AM21" i="2"/>
  <c r="J21" i="2"/>
  <c r="P22" i="3" s="1"/>
  <c r="AJ22" i="2"/>
  <c r="AQ28" i="2"/>
  <c r="AO28" i="2"/>
  <c r="AM28" i="2"/>
  <c r="BQ28" i="2"/>
  <c r="BJ28" i="2" s="1"/>
  <c r="J28" i="2"/>
  <c r="P29" i="3" s="1"/>
  <c r="CH24" i="2"/>
  <c r="AR24" i="2" s="1"/>
  <c r="O23" i="2"/>
  <c r="U24" i="3" s="1"/>
  <c r="CH26" i="2"/>
  <c r="AR26" i="2" s="1"/>
  <c r="AQ26" i="2"/>
  <c r="AQ25" i="2"/>
  <c r="AQ21" i="2"/>
  <c r="AN28" i="2"/>
  <c r="AP28" i="2"/>
  <c r="AM24" i="2"/>
  <c r="J24" i="2"/>
  <c r="P25" i="3" s="1"/>
  <c r="BQ24" i="2"/>
  <c r="BJ24" i="2" s="1"/>
  <c r="AO24" i="2"/>
  <c r="AP24" i="2"/>
  <c r="AN24" i="2"/>
  <c r="O26" i="2"/>
  <c r="U27" i="3" s="1"/>
  <c r="O27" i="2"/>
  <c r="U28" i="3" s="1"/>
  <c r="CH25" i="2"/>
  <c r="AR25" i="2" s="1"/>
  <c r="O21" i="2"/>
  <c r="U22" i="3" s="1"/>
  <c r="CH28" i="2"/>
  <c r="AR28" i="2" s="1"/>
  <c r="O28" i="2"/>
  <c r="U29" i="3" s="1"/>
  <c r="O24" i="2"/>
  <c r="U25" i="3" s="1"/>
  <c r="AQ24" i="2"/>
  <c r="AQ23" i="2"/>
  <c r="CH23" i="2"/>
  <c r="AR23" i="2" s="1"/>
  <c r="AO26" i="2"/>
  <c r="J26" i="2"/>
  <c r="P27" i="3" s="1"/>
  <c r="BQ26" i="2"/>
  <c r="BJ26" i="2" s="1"/>
  <c r="AM26" i="2"/>
  <c r="CH27" i="2"/>
  <c r="AR27" i="2" s="1"/>
  <c r="AN25" i="2"/>
  <c r="AP25" i="2"/>
  <c r="BQ25" i="2"/>
  <c r="BJ25" i="2" s="1"/>
  <c r="AO25" i="2"/>
  <c r="AM25" i="2"/>
  <c r="J25" i="2"/>
  <c r="P26" i="3" s="1"/>
  <c r="O25" i="2"/>
  <c r="U26" i="3" s="1"/>
  <c r="BK24" i="2" l="1"/>
  <c r="BK27" i="2"/>
  <c r="BK25" i="2"/>
  <c r="BK21" i="2"/>
  <c r="BK23" i="2"/>
  <c r="BK28" i="2"/>
  <c r="BK26" i="2"/>
  <c r="AJ21" i="2"/>
  <c r="AJ24" i="2"/>
  <c r="AJ28" i="2"/>
  <c r="AJ23" i="2"/>
  <c r="AJ26" i="2"/>
  <c r="AJ25" i="2"/>
  <c r="AJ27" i="2"/>
  <c r="K25" i="2" l="1"/>
  <c r="Q26" i="3" s="1"/>
  <c r="BX30" i="2"/>
  <c r="BT30" i="2" s="1"/>
  <c r="CA30" i="2"/>
  <c r="CD30" i="2" s="1"/>
  <c r="CB30" i="2"/>
  <c r="CC30" i="2" s="1"/>
  <c r="BP30" i="2"/>
  <c r="CG30" i="2"/>
  <c r="CI30" i="2"/>
  <c r="CM30" i="2"/>
  <c r="BY30" i="2"/>
  <c r="BU30" i="2" s="1"/>
  <c r="BR30" i="2"/>
  <c r="BW30" i="2"/>
  <c r="BV30" i="2" s="1"/>
  <c r="CF30" i="2"/>
  <c r="CE30" i="2"/>
  <c r="AK30" i="2" s="1"/>
  <c r="BS30" i="2"/>
  <c r="BL30" i="2"/>
  <c r="BO30" i="2" s="1"/>
  <c r="BN30" i="2"/>
  <c r="M30" i="2" l="1"/>
  <c r="S31" i="3" s="1"/>
  <c r="L30" i="2"/>
  <c r="R31" i="3" s="1"/>
  <c r="I30" i="2"/>
  <c r="O31" i="3" s="1"/>
  <c r="P30" i="2"/>
  <c r="V31" i="3" s="1"/>
  <c r="AU30" i="2"/>
  <c r="AW30" i="2"/>
  <c r="BF30" i="2"/>
  <c r="BE30" i="2"/>
  <c r="AT30" i="2"/>
  <c r="AV30" i="2"/>
  <c r="BC30" i="2"/>
  <c r="BD30" i="2"/>
  <c r="AY30" i="2"/>
  <c r="AZ30" i="2"/>
  <c r="BA30" i="2"/>
  <c r="AX30" i="2"/>
  <c r="AM30" i="2"/>
  <c r="AO30" i="2"/>
  <c r="BQ30" i="2"/>
  <c r="BJ30" i="2" s="1"/>
  <c r="J30" i="2"/>
  <c r="P31" i="3" s="1"/>
  <c r="BS35" i="2"/>
  <c r="CB35" i="2"/>
  <c r="CC35" i="2" s="1"/>
  <c r="BR35" i="2"/>
  <c r="BW35" i="2"/>
  <c r="BV35" i="2" s="1"/>
  <c r="CI35" i="2"/>
  <c r="BX35" i="2"/>
  <c r="BT35" i="2" s="1"/>
  <c r="BP35" i="2"/>
  <c r="CG35" i="2"/>
  <c r="CE35" i="2"/>
  <c r="AK35" i="2" s="1"/>
  <c r="CM35" i="2"/>
  <c r="BY35" i="2"/>
  <c r="BU35" i="2" s="1"/>
  <c r="BL35" i="2"/>
  <c r="BO35" i="2" s="1"/>
  <c r="BN35" i="2"/>
  <c r="CF35" i="2"/>
  <c r="CA35" i="2"/>
  <c r="CD35" i="2" s="1"/>
  <c r="CB36" i="2"/>
  <c r="CC36" i="2" s="1"/>
  <c r="BL36" i="2"/>
  <c r="BO36" i="2" s="1"/>
  <c r="CE36" i="2"/>
  <c r="AK36" i="2" s="1"/>
  <c r="BN36" i="2"/>
  <c r="BS36" i="2"/>
  <c r="BX36" i="2"/>
  <c r="BT36" i="2" s="1"/>
  <c r="CF36" i="2"/>
  <c r="BW36" i="2"/>
  <c r="BV36" i="2" s="1"/>
  <c r="CA36" i="2"/>
  <c r="CD36" i="2" s="1"/>
  <c r="CI36" i="2"/>
  <c r="CG36" i="2"/>
  <c r="CM36" i="2"/>
  <c r="BY36" i="2"/>
  <c r="BU36" i="2" s="1"/>
  <c r="BR36" i="2"/>
  <c r="BP36" i="2"/>
  <c r="CH30" i="2"/>
  <c r="AR30" i="2" s="1"/>
  <c r="BS32" i="2"/>
  <c r="BL32" i="2"/>
  <c r="BO32" i="2" s="1"/>
  <c r="CE32" i="2"/>
  <c r="AK32" i="2" s="1"/>
  <c r="CI32" i="2"/>
  <c r="CF32" i="2"/>
  <c r="BP32" i="2"/>
  <c r="CG32" i="2"/>
  <c r="BX32" i="2"/>
  <c r="BT32" i="2" s="1"/>
  <c r="CM32" i="2"/>
  <c r="BR32" i="2"/>
  <c r="CA32" i="2"/>
  <c r="CD32" i="2" s="1"/>
  <c r="BN32" i="2"/>
  <c r="BW32" i="2"/>
  <c r="BV32" i="2" s="1"/>
  <c r="BY32" i="2"/>
  <c r="BU32" i="2" s="1"/>
  <c r="CB32" i="2"/>
  <c r="CC32" i="2" s="1"/>
  <c r="AQ30" i="2"/>
  <c r="AN30" i="2"/>
  <c r="AP30" i="2"/>
  <c r="BR33" i="2"/>
  <c r="CI33" i="2"/>
  <c r="CM33" i="2"/>
  <c r="CG33" i="2"/>
  <c r="CA33" i="2"/>
  <c r="CD33" i="2" s="1"/>
  <c r="BP33" i="2"/>
  <c r="CB33" i="2"/>
  <c r="CC33" i="2" s="1"/>
  <c r="CF33" i="2"/>
  <c r="CE33" i="2"/>
  <c r="AK33" i="2" s="1"/>
  <c r="BY33" i="2"/>
  <c r="BU33" i="2" s="1"/>
  <c r="BW33" i="2"/>
  <c r="BV33" i="2" s="1"/>
  <c r="BN33" i="2"/>
  <c r="BS33" i="2"/>
  <c r="BL33" i="2"/>
  <c r="BO33" i="2" s="1"/>
  <c r="BX33" i="2"/>
  <c r="BT33" i="2" s="1"/>
  <c r="BX29" i="2"/>
  <c r="BT29" i="2" s="1"/>
  <c r="CI29" i="2"/>
  <c r="BN29" i="2"/>
  <c r="BL29" i="2"/>
  <c r="BO29" i="2" s="1"/>
  <c r="BS29" i="2"/>
  <c r="CM29" i="2"/>
  <c r="CE29" i="2"/>
  <c r="AK29" i="2" s="1"/>
  <c r="BW29" i="2"/>
  <c r="BV29" i="2" s="1"/>
  <c r="BP29" i="2"/>
  <c r="BR29" i="2"/>
  <c r="CG29" i="2"/>
  <c r="CF29" i="2"/>
  <c r="CA29" i="2"/>
  <c r="CD29" i="2" s="1"/>
  <c r="CB29" i="2"/>
  <c r="CC29" i="2" s="1"/>
  <c r="BY29" i="2"/>
  <c r="BU29" i="2" s="1"/>
  <c r="BW34" i="2"/>
  <c r="BV34" i="2" s="1"/>
  <c r="CG34" i="2"/>
  <c r="BX34" i="2"/>
  <c r="BT34" i="2" s="1"/>
  <c r="CI34" i="2"/>
  <c r="CB34" i="2"/>
  <c r="CC34" i="2" s="1"/>
  <c r="BL34" i="2"/>
  <c r="BO34" i="2" s="1"/>
  <c r="BS34" i="2"/>
  <c r="BN34" i="2"/>
  <c r="BY34" i="2"/>
  <c r="BU34" i="2" s="1"/>
  <c r="BP34" i="2"/>
  <c r="CF34" i="2"/>
  <c r="CE34" i="2"/>
  <c r="AK34" i="2" s="1"/>
  <c r="BR34" i="2"/>
  <c r="CA34" i="2"/>
  <c r="CD34" i="2" s="1"/>
  <c r="CM34" i="2"/>
  <c r="O30" i="2"/>
  <c r="U31" i="3" s="1"/>
  <c r="BS31" i="2"/>
  <c r="CE31" i="2"/>
  <c r="AK31" i="2" s="1"/>
  <c r="BN31" i="2"/>
  <c r="CM31" i="2"/>
  <c r="BP31" i="2"/>
  <c r="BR31" i="2"/>
  <c r="CB31" i="2"/>
  <c r="CC31" i="2" s="1"/>
  <c r="CG31" i="2"/>
  <c r="BY31" i="2"/>
  <c r="BU31" i="2" s="1"/>
  <c r="BL31" i="2"/>
  <c r="BO31" i="2" s="1"/>
  <c r="CA31" i="2"/>
  <c r="CD31" i="2" s="1"/>
  <c r="CI31" i="2"/>
  <c r="BX31" i="2"/>
  <c r="BT31" i="2" s="1"/>
  <c r="BW31" i="2"/>
  <c r="BV31" i="2" s="1"/>
  <c r="CF31" i="2"/>
  <c r="I35" i="2" l="1"/>
  <c r="O36" i="3" s="1"/>
  <c r="I29" i="2"/>
  <c r="O30" i="3" s="1"/>
  <c r="I32" i="2"/>
  <c r="O33" i="3" s="1"/>
  <c r="I36" i="2"/>
  <c r="O37" i="3" s="1"/>
  <c r="P33" i="2"/>
  <c r="V34" i="3" s="1"/>
  <c r="I33" i="2"/>
  <c r="P35" i="2"/>
  <c r="V36" i="3" s="1"/>
  <c r="P36" i="2"/>
  <c r="V37" i="3" s="1"/>
  <c r="BK30" i="2"/>
  <c r="N30" i="2" s="1"/>
  <c r="T31" i="3" s="1"/>
  <c r="P34" i="2"/>
  <c r="V35" i="3" s="1"/>
  <c r="P29" i="2"/>
  <c r="V30" i="3" s="1"/>
  <c r="P32" i="2"/>
  <c r="V33" i="3" s="1"/>
  <c r="P31" i="2"/>
  <c r="V32" i="3" s="1"/>
  <c r="I31" i="2"/>
  <c r="O32" i="3" s="1"/>
  <c r="I34" i="2"/>
  <c r="O35" i="3" s="1"/>
  <c r="M29" i="2"/>
  <c r="S30" i="3" s="1"/>
  <c r="M31" i="2"/>
  <c r="S32" i="3" s="1"/>
  <c r="L32" i="2"/>
  <c r="R33" i="3" s="1"/>
  <c r="M35" i="2"/>
  <c r="S36" i="3" s="1"/>
  <c r="M34" i="2"/>
  <c r="S35" i="3" s="1"/>
  <c r="L29" i="2"/>
  <c r="R30" i="3" s="1"/>
  <c r="M33" i="2"/>
  <c r="S34" i="3" s="1"/>
  <c r="L33" i="2"/>
  <c r="R34" i="3" s="1"/>
  <c r="L35" i="2"/>
  <c r="R36" i="3" s="1"/>
  <c r="L31" i="2"/>
  <c r="R32" i="3" s="1"/>
  <c r="L34" i="2"/>
  <c r="R35" i="3" s="1"/>
  <c r="L36" i="2"/>
  <c r="R37" i="3" s="1"/>
  <c r="M32" i="2"/>
  <c r="S33" i="3" s="1"/>
  <c r="M36" i="2"/>
  <c r="S37" i="3" s="1"/>
  <c r="BD31" i="2"/>
  <c r="BC31" i="2"/>
  <c r="BE31" i="2"/>
  <c r="AT31" i="2"/>
  <c r="BF31" i="2"/>
  <c r="AV31" i="2"/>
  <c r="AZ31" i="2"/>
  <c r="AY31" i="2"/>
  <c r="AX31" i="2"/>
  <c r="BA31" i="2"/>
  <c r="BE34" i="2"/>
  <c r="BD34" i="2"/>
  <c r="BF34" i="2"/>
  <c r="AX36" i="2"/>
  <c r="BA36" i="2"/>
  <c r="AY36" i="2"/>
  <c r="AZ36" i="2"/>
  <c r="AW31" i="2"/>
  <c r="AU31" i="2"/>
  <c r="BF29" i="2"/>
  <c r="BD29" i="2"/>
  <c r="AV29" i="2"/>
  <c r="AT29" i="2"/>
  <c r="BC29" i="2"/>
  <c r="BE29" i="2"/>
  <c r="BA33" i="2"/>
  <c r="AY33" i="2"/>
  <c r="AZ33" i="2"/>
  <c r="BE32" i="2"/>
  <c r="BF32" i="2"/>
  <c r="AV32" i="2"/>
  <c r="BC32" i="2"/>
  <c r="BD32" i="2"/>
  <c r="AT32" i="2"/>
  <c r="BA32" i="2"/>
  <c r="AY32" i="2"/>
  <c r="AX32" i="2"/>
  <c r="AZ32" i="2"/>
  <c r="AW29" i="2"/>
  <c r="AU29" i="2"/>
  <c r="BE36" i="2"/>
  <c r="BD36" i="2"/>
  <c r="BF36" i="2"/>
  <c r="BF33" i="2"/>
  <c r="BD33" i="2"/>
  <c r="BE33" i="2"/>
  <c r="AY34" i="2"/>
  <c r="AZ34" i="2"/>
  <c r="BA34" i="2"/>
  <c r="AY29" i="2"/>
  <c r="AX29" i="2"/>
  <c r="AZ29" i="2"/>
  <c r="BA29" i="2"/>
  <c r="AU32" i="2"/>
  <c r="AW32" i="2"/>
  <c r="BD35" i="2"/>
  <c r="BE35" i="2"/>
  <c r="BF35" i="2"/>
  <c r="AZ35" i="2"/>
  <c r="BA35" i="2"/>
  <c r="AY35" i="2"/>
  <c r="AU36" i="2"/>
  <c r="AW36" i="2"/>
  <c r="AV36" i="2"/>
  <c r="AT36" i="2"/>
  <c r="BC36" i="2"/>
  <c r="BC35" i="2"/>
  <c r="AT35" i="2"/>
  <c r="AV35" i="2"/>
  <c r="AX35" i="2"/>
  <c r="AW35" i="2"/>
  <c r="AU35" i="2"/>
  <c r="AX34" i="2"/>
  <c r="AV34" i="2"/>
  <c r="AT34" i="2"/>
  <c r="BC34" i="2"/>
  <c r="AW34" i="2"/>
  <c r="AU34" i="2"/>
  <c r="BC33" i="2"/>
  <c r="AV33" i="2"/>
  <c r="AT33" i="2"/>
  <c r="AX33" i="2"/>
  <c r="AW33" i="2"/>
  <c r="AU33" i="2"/>
  <c r="O34" i="3"/>
  <c r="O31" i="2"/>
  <c r="U32" i="3" s="1"/>
  <c r="AO31" i="2"/>
  <c r="BQ31" i="2"/>
  <c r="BJ31" i="2" s="1"/>
  <c r="AM31" i="2"/>
  <c r="J31" i="2"/>
  <c r="P32" i="3" s="1"/>
  <c r="AM33" i="2"/>
  <c r="BQ33" i="2"/>
  <c r="BJ33" i="2" s="1"/>
  <c r="AO33" i="2"/>
  <c r="J33" i="2"/>
  <c r="P34" i="3" s="1"/>
  <c r="CH33" i="2"/>
  <c r="AR33" i="2" s="1"/>
  <c r="O32" i="2"/>
  <c r="U33" i="3" s="1"/>
  <c r="AN35" i="2"/>
  <c r="AP35" i="2"/>
  <c r="O35" i="2"/>
  <c r="U36" i="3" s="1"/>
  <c r="AM35" i="2"/>
  <c r="AO35" i="2"/>
  <c r="J35" i="2"/>
  <c r="P36" i="3" s="1"/>
  <c r="BQ35" i="2"/>
  <c r="BJ35" i="2" s="1"/>
  <c r="AJ30" i="2"/>
  <c r="AN29" i="2"/>
  <c r="AP29" i="2"/>
  <c r="AM29" i="2"/>
  <c r="AO29" i="2"/>
  <c r="BQ29" i="2"/>
  <c r="BJ29" i="2" s="1"/>
  <c r="J29" i="2"/>
  <c r="P30" i="3" s="1"/>
  <c r="AQ29" i="2"/>
  <c r="CH34" i="2"/>
  <c r="AR34" i="2" s="1"/>
  <c r="O29" i="2"/>
  <c r="U30" i="3" s="1"/>
  <c r="AQ33" i="2"/>
  <c r="AN32" i="2"/>
  <c r="AP32" i="2"/>
  <c r="O36" i="2"/>
  <c r="U37" i="3" s="1"/>
  <c r="AN36" i="2"/>
  <c r="AP36" i="2"/>
  <c r="AQ31" i="2"/>
  <c r="AQ34" i="2"/>
  <c r="CH29" i="2"/>
  <c r="AR29" i="2" s="1"/>
  <c r="O33" i="2"/>
  <c r="U34" i="3" s="1"/>
  <c r="AO32" i="2"/>
  <c r="BQ32" i="2"/>
  <c r="BJ32" i="2" s="1"/>
  <c r="AM32" i="2"/>
  <c r="J32" i="2"/>
  <c r="P33" i="3" s="1"/>
  <c r="CH31" i="2"/>
  <c r="AR31" i="2" s="1"/>
  <c r="AP34" i="2"/>
  <c r="AN34" i="2"/>
  <c r="AO34" i="2"/>
  <c r="BQ34" i="2"/>
  <c r="BJ34" i="2" s="1"/>
  <c r="AM34" i="2"/>
  <c r="J34" i="2"/>
  <c r="P35" i="3" s="1"/>
  <c r="AP33" i="2"/>
  <c r="AN33" i="2"/>
  <c r="AM36" i="2"/>
  <c r="AO36" i="2"/>
  <c r="BQ36" i="2"/>
  <c r="BJ36" i="2" s="1"/>
  <c r="J36" i="2"/>
  <c r="P37" i="3" s="1"/>
  <c r="AQ35" i="2"/>
  <c r="AN31" i="2"/>
  <c r="AP31" i="2"/>
  <c r="O34" i="2"/>
  <c r="U35" i="3" s="1"/>
  <c r="AQ32" i="2"/>
  <c r="CH32" i="2"/>
  <c r="AR32" i="2" s="1"/>
  <c r="CH36" i="2"/>
  <c r="AR36" i="2" s="1"/>
  <c r="AQ36" i="2"/>
  <c r="CH35" i="2"/>
  <c r="AR35" i="2" s="1"/>
  <c r="BK29" i="2" l="1"/>
  <c r="BK34" i="2"/>
  <c r="BK36" i="2"/>
  <c r="BK35" i="2"/>
  <c r="BK33" i="2"/>
  <c r="BK32" i="2"/>
  <c r="N32" i="2" s="1"/>
  <c r="T33" i="3" s="1"/>
  <c r="BK31" i="2"/>
  <c r="N31" i="2" s="1"/>
  <c r="T32" i="3" s="1"/>
  <c r="AJ32" i="2"/>
  <c r="AJ34" i="2"/>
  <c r="AJ36" i="2"/>
  <c r="AJ29" i="2"/>
  <c r="K35" i="2"/>
  <c r="AJ35" i="2"/>
  <c r="AJ33" i="2"/>
  <c r="AJ31" i="2"/>
  <c r="K31" i="2"/>
  <c r="Q32" i="3" l="1"/>
  <c r="Q36" i="3"/>
  <c r="BX38" i="2"/>
  <c r="BT38" i="2" s="1"/>
  <c r="CB38" i="2"/>
  <c r="CC38" i="2" s="1"/>
  <c r="BN38" i="2"/>
  <c r="BW38" i="2"/>
  <c r="BV38" i="2" s="1"/>
  <c r="CF38" i="2"/>
  <c r="BP38" i="2"/>
  <c r="BL38" i="2"/>
  <c r="BO38" i="2" s="1"/>
  <c r="BR38" i="2"/>
  <c r="CI38" i="2"/>
  <c r="CA38" i="2"/>
  <c r="CD38" i="2" s="1"/>
  <c r="CG38" i="2"/>
  <c r="CM38" i="2"/>
  <c r="CE38" i="2"/>
  <c r="BY38" i="2"/>
  <c r="BU38" i="2" s="1"/>
  <c r="BS38" i="2"/>
  <c r="P38" i="2" l="1"/>
  <c r="V39" i="3" s="1"/>
  <c r="I38" i="2"/>
  <c r="O39" i="3" s="1"/>
  <c r="M38" i="2"/>
  <c r="S39" i="3" s="1"/>
  <c r="L38" i="2"/>
  <c r="R39" i="3" s="1"/>
  <c r="BD38" i="2"/>
  <c r="BE38" i="2"/>
  <c r="BF38" i="2"/>
  <c r="AY38" i="2"/>
  <c r="AZ38" i="2"/>
  <c r="BA38" i="2"/>
  <c r="BC38" i="2"/>
  <c r="AV38" i="2"/>
  <c r="AT38" i="2"/>
  <c r="AX38" i="2"/>
  <c r="AU38" i="2"/>
  <c r="AW38" i="2"/>
  <c r="AK38" i="2"/>
  <c r="CH38" i="2"/>
  <c r="AR38" i="2" s="1"/>
  <c r="CF39" i="2"/>
  <c r="BY39" i="2"/>
  <c r="BU39" i="2" s="1"/>
  <c r="CG39" i="2"/>
  <c r="BR39" i="2"/>
  <c r="CM39" i="2"/>
  <c r="BP39" i="2"/>
  <c r="CI39" i="2"/>
  <c r="CE39" i="2"/>
  <c r="AK39" i="2" s="1"/>
  <c r="CB39" i="2"/>
  <c r="CC39" i="2" s="1"/>
  <c r="CA39" i="2"/>
  <c r="CD39" i="2" s="1"/>
  <c r="BL39" i="2"/>
  <c r="BO39" i="2" s="1"/>
  <c r="BW39" i="2"/>
  <c r="BV39" i="2" s="1"/>
  <c r="BX39" i="2"/>
  <c r="BT39" i="2" s="1"/>
  <c r="BS39" i="2"/>
  <c r="BN39" i="2"/>
  <c r="CE42" i="2"/>
  <c r="CM42" i="2"/>
  <c r="CB42" i="2"/>
  <c r="CC42" i="2" s="1"/>
  <c r="BY42" i="2"/>
  <c r="BU42" i="2" s="1"/>
  <c r="CF42" i="2"/>
  <c r="BW42" i="2"/>
  <c r="BV42" i="2" s="1"/>
  <c r="BP42" i="2"/>
  <c r="BX42" i="2"/>
  <c r="BT42" i="2" s="1"/>
  <c r="BN42" i="2"/>
  <c r="BL42" i="2"/>
  <c r="BO42" i="2" s="1"/>
  <c r="CI42" i="2"/>
  <c r="BS42" i="2"/>
  <c r="CG42" i="2"/>
  <c r="CA42" i="2"/>
  <c r="CD42" i="2" s="1"/>
  <c r="BR42" i="2"/>
  <c r="O38" i="2"/>
  <c r="U39" i="3" s="1"/>
  <c r="AN38" i="2"/>
  <c r="AP38" i="2"/>
  <c r="BQ38" i="2"/>
  <c r="BJ38" i="2" s="1"/>
  <c r="AO38" i="2"/>
  <c r="AM38" i="2"/>
  <c r="J38" i="2"/>
  <c r="P39" i="3" s="1"/>
  <c r="CF41" i="2"/>
  <c r="BS41" i="2"/>
  <c r="CB41" i="2"/>
  <c r="CC41" i="2" s="1"/>
  <c r="CA41" i="2"/>
  <c r="CD41" i="2" s="1"/>
  <c r="CG41" i="2"/>
  <c r="BY41" i="2"/>
  <c r="BU41" i="2" s="1"/>
  <c r="CI41" i="2"/>
  <c r="BR41" i="2"/>
  <c r="BP41" i="2"/>
  <c r="CM41" i="2"/>
  <c r="BW41" i="2"/>
  <c r="BV41" i="2" s="1"/>
  <c r="BL41" i="2"/>
  <c r="BO41" i="2" s="1"/>
  <c r="BX41" i="2"/>
  <c r="BT41" i="2" s="1"/>
  <c r="CE41" i="2"/>
  <c r="AK41" i="2" s="1"/>
  <c r="BN41" i="2"/>
  <c r="BP43" i="2"/>
  <c r="CB43" i="2"/>
  <c r="CC43" i="2" s="1"/>
  <c r="BN43" i="2"/>
  <c r="BS43" i="2"/>
  <c r="CI43" i="2"/>
  <c r="BY43" i="2"/>
  <c r="BU43" i="2" s="1"/>
  <c r="BR43" i="2"/>
  <c r="BW43" i="2"/>
  <c r="BV43" i="2" s="1"/>
  <c r="CA43" i="2"/>
  <c r="CD43" i="2" s="1"/>
  <c r="CG43" i="2"/>
  <c r="CE43" i="2"/>
  <c r="AK43" i="2" s="1"/>
  <c r="BL43" i="2"/>
  <c r="BO43" i="2" s="1"/>
  <c r="BX43" i="2"/>
  <c r="BT43" i="2" s="1"/>
  <c r="CF43" i="2"/>
  <c r="CM43" i="2"/>
  <c r="BN40" i="2"/>
  <c r="CB40" i="2"/>
  <c r="CC40" i="2" s="1"/>
  <c r="BR40" i="2"/>
  <c r="BW40" i="2"/>
  <c r="BV40" i="2" s="1"/>
  <c r="CG40" i="2"/>
  <c r="CE40" i="2"/>
  <c r="AK40" i="2" s="1"/>
  <c r="BS40" i="2"/>
  <c r="BP40" i="2"/>
  <c r="BY40" i="2"/>
  <c r="BU40" i="2" s="1"/>
  <c r="CM40" i="2"/>
  <c r="BX40" i="2"/>
  <c r="BT40" i="2" s="1"/>
  <c r="CA40" i="2"/>
  <c r="CD40" i="2" s="1"/>
  <c r="CF40" i="2"/>
  <c r="CI40" i="2"/>
  <c r="BL40" i="2"/>
  <c r="BO40" i="2" s="1"/>
  <c r="AQ38" i="2"/>
  <c r="CM44" i="2"/>
  <c r="CE44" i="2"/>
  <c r="AK44" i="2" s="1"/>
  <c r="BY44" i="2"/>
  <c r="BU44" i="2" s="1"/>
  <c r="BN44" i="2"/>
  <c r="CI44" i="2"/>
  <c r="BW44" i="2"/>
  <c r="BV44" i="2" s="1"/>
  <c r="BP44" i="2"/>
  <c r="BR44" i="2"/>
  <c r="BS44" i="2"/>
  <c r="CA44" i="2"/>
  <c r="CD44" i="2" s="1"/>
  <c r="CF44" i="2"/>
  <c r="BL44" i="2"/>
  <c r="BO44" i="2" s="1"/>
  <c r="BX44" i="2"/>
  <c r="BT44" i="2" s="1"/>
  <c r="CG44" i="2"/>
  <c r="CB44" i="2"/>
  <c r="CC44" i="2" s="1"/>
  <c r="BX37" i="2"/>
  <c r="CB37" i="2"/>
  <c r="CC37" i="2" s="1"/>
  <c r="BP37" i="2"/>
  <c r="BR37" i="2"/>
  <c r="BW37" i="2"/>
  <c r="BV37" i="2" s="1"/>
  <c r="BS37" i="2"/>
  <c r="CF37" i="2"/>
  <c r="CA37" i="2"/>
  <c r="CD37" i="2" s="1"/>
  <c r="CG37" i="2"/>
  <c r="BL37" i="2"/>
  <c r="BO37" i="2" s="1"/>
  <c r="CM37" i="2"/>
  <c r="BN37" i="2"/>
  <c r="BT37" i="2"/>
  <c r="BY37" i="2"/>
  <c r="BU37" i="2" s="1"/>
  <c r="CI37" i="2"/>
  <c r="CE37" i="2"/>
  <c r="AK37" i="2" s="1"/>
  <c r="I37" i="2" l="1"/>
  <c r="O38" i="3" s="1"/>
  <c r="I41" i="2"/>
  <c r="O42" i="3" s="1"/>
  <c r="M40" i="2"/>
  <c r="S41" i="3" s="1"/>
  <c r="L42" i="2"/>
  <c r="R43" i="3" s="1"/>
  <c r="P44" i="2"/>
  <c r="V45" i="3" s="1"/>
  <c r="I40" i="2"/>
  <c r="O41" i="3" s="1"/>
  <c r="L41" i="2"/>
  <c r="R42" i="3" s="1"/>
  <c r="I42" i="2"/>
  <c r="O43" i="3" s="1"/>
  <c r="P42" i="2"/>
  <c r="V43" i="3" s="1"/>
  <c r="I43" i="2"/>
  <c r="O44" i="3" s="1"/>
  <c r="P43" i="2"/>
  <c r="V44" i="3" s="1"/>
  <c r="P41" i="2"/>
  <c r="V42" i="3" s="1"/>
  <c r="P39" i="2"/>
  <c r="V40" i="3" s="1"/>
  <c r="P37" i="2"/>
  <c r="V38" i="3" s="1"/>
  <c r="I44" i="2"/>
  <c r="O45" i="3" s="1"/>
  <c r="P40" i="2"/>
  <c r="V41" i="3" s="1"/>
  <c r="I39" i="2"/>
  <c r="O40" i="3" s="1"/>
  <c r="BK38" i="2"/>
  <c r="M37" i="2"/>
  <c r="S38" i="3" s="1"/>
  <c r="L40" i="2"/>
  <c r="R41" i="3" s="1"/>
  <c r="M39" i="2"/>
  <c r="S40" i="3" s="1"/>
  <c r="M44" i="2"/>
  <c r="S45" i="3" s="1"/>
  <c r="M43" i="2"/>
  <c r="S44" i="3" s="1"/>
  <c r="L39" i="2"/>
  <c r="R40" i="3" s="1"/>
  <c r="L44" i="2"/>
  <c r="R45" i="3" s="1"/>
  <c r="L43" i="2"/>
  <c r="R44" i="3" s="1"/>
  <c r="M41" i="2"/>
  <c r="S42" i="3" s="1"/>
  <c r="M42" i="2"/>
  <c r="S43" i="3" s="1"/>
  <c r="L37" i="2"/>
  <c r="R38" i="3" s="1"/>
  <c r="BE40" i="2"/>
  <c r="BD40" i="2"/>
  <c r="BF40" i="2"/>
  <c r="BF41" i="2"/>
  <c r="BE41" i="2"/>
  <c r="BD41" i="2"/>
  <c r="BE42" i="2"/>
  <c r="BF42" i="2"/>
  <c r="BD42" i="2"/>
  <c r="BA44" i="2"/>
  <c r="AZ44" i="2"/>
  <c r="AY44" i="2"/>
  <c r="BE44" i="2"/>
  <c r="BF44" i="2"/>
  <c r="BD44" i="2"/>
  <c r="BD43" i="2"/>
  <c r="BE43" i="2"/>
  <c r="BF43" i="2"/>
  <c r="AX41" i="2"/>
  <c r="AY41" i="2"/>
  <c r="AZ41" i="2"/>
  <c r="BA41" i="2"/>
  <c r="AX42" i="2"/>
  <c r="AY42" i="2"/>
  <c r="BA42" i="2"/>
  <c r="AZ42" i="2"/>
  <c r="AZ39" i="2"/>
  <c r="AY39" i="2"/>
  <c r="BA39" i="2"/>
  <c r="BD39" i="2"/>
  <c r="BF39" i="2"/>
  <c r="BE39" i="2"/>
  <c r="BF37" i="2"/>
  <c r="BE37" i="2"/>
  <c r="BD37" i="2"/>
  <c r="BA40" i="2"/>
  <c r="AY40" i="2"/>
  <c r="AZ40" i="2"/>
  <c r="AZ37" i="2"/>
  <c r="BA37" i="2"/>
  <c r="AY37" i="2"/>
  <c r="AZ43" i="2"/>
  <c r="AY43" i="2"/>
  <c r="BA43" i="2"/>
  <c r="AX44" i="2"/>
  <c r="AV44" i="2"/>
  <c r="AT44" i="2"/>
  <c r="BC44" i="2"/>
  <c r="AU44" i="2"/>
  <c r="AW44" i="2"/>
  <c r="AV43" i="2"/>
  <c r="BC43" i="2"/>
  <c r="AT43" i="2"/>
  <c r="AW43" i="2"/>
  <c r="AU43" i="2"/>
  <c r="AX43" i="2"/>
  <c r="AU42" i="2"/>
  <c r="AW42" i="2"/>
  <c r="BC42" i="2"/>
  <c r="AV42" i="2"/>
  <c r="AT42" i="2"/>
  <c r="AW41" i="2"/>
  <c r="AU41" i="2"/>
  <c r="AV41" i="2"/>
  <c r="AT41" i="2"/>
  <c r="BC41" i="2"/>
  <c r="AX40" i="2"/>
  <c r="AT40" i="2"/>
  <c r="BC40" i="2"/>
  <c r="AV40" i="2"/>
  <c r="AU40" i="2"/>
  <c r="AW40" i="2"/>
  <c r="AX39" i="2"/>
  <c r="BC39" i="2"/>
  <c r="AT39" i="2"/>
  <c r="AV39" i="2"/>
  <c r="AW39" i="2"/>
  <c r="AU39" i="2"/>
  <c r="AW37" i="2"/>
  <c r="AU37" i="2"/>
  <c r="AX37" i="2"/>
  <c r="AV37" i="2"/>
  <c r="AT37" i="2"/>
  <c r="BC37" i="2"/>
  <c r="CH37" i="2"/>
  <c r="AR37" i="2" s="1"/>
  <c r="AM37" i="2"/>
  <c r="BQ37" i="2"/>
  <c r="BJ37" i="2" s="1"/>
  <c r="AO37" i="2"/>
  <c r="J37" i="2"/>
  <c r="P38" i="3" s="1"/>
  <c r="O43" i="2"/>
  <c r="U44" i="3" s="1"/>
  <c r="AM41" i="2"/>
  <c r="AO41" i="2"/>
  <c r="BQ41" i="2"/>
  <c r="BJ41" i="2" s="1"/>
  <c r="J41" i="2"/>
  <c r="P42" i="3" s="1"/>
  <c r="AJ38" i="2"/>
  <c r="O37" i="2"/>
  <c r="U38" i="3" s="1"/>
  <c r="AQ44" i="2"/>
  <c r="CH44" i="2"/>
  <c r="AR44" i="2" s="1"/>
  <c r="AN43" i="2"/>
  <c r="AP43" i="2"/>
  <c r="CH43" i="2"/>
  <c r="AR43" i="2" s="1"/>
  <c r="AM43" i="2"/>
  <c r="AO43" i="2"/>
  <c r="J43" i="2"/>
  <c r="P44" i="3" s="1"/>
  <c r="AN41" i="2"/>
  <c r="AP41" i="2"/>
  <c r="AQ42" i="2"/>
  <c r="CH39" i="2"/>
  <c r="AR39" i="2" s="1"/>
  <c r="AQ37" i="2"/>
  <c r="O40" i="2"/>
  <c r="U41" i="3" s="1"/>
  <c r="CH41" i="2"/>
  <c r="AR41" i="2" s="1"/>
  <c r="CH42" i="2"/>
  <c r="AR42" i="2" s="1"/>
  <c r="AO42" i="2"/>
  <c r="AM42" i="2"/>
  <c r="BQ42" i="2"/>
  <c r="BJ42" i="2" s="1"/>
  <c r="J42" i="2"/>
  <c r="P43" i="3" s="1"/>
  <c r="AK42" i="2"/>
  <c r="AN39" i="2"/>
  <c r="AP39" i="2"/>
  <c r="AM39" i="2"/>
  <c r="AO39" i="2"/>
  <c r="BQ39" i="2"/>
  <c r="BJ39" i="2" s="1"/>
  <c r="J39" i="2"/>
  <c r="P40" i="3" s="1"/>
  <c r="O39" i="2"/>
  <c r="U40" i="3" s="1"/>
  <c r="AN44" i="2"/>
  <c r="AP44" i="2"/>
  <c r="AQ40" i="2"/>
  <c r="AQ41" i="2"/>
  <c r="CH40" i="2"/>
  <c r="AR40" i="2" s="1"/>
  <c r="AQ43" i="2"/>
  <c r="O42" i="2"/>
  <c r="U43" i="3" s="1"/>
  <c r="AN37" i="2"/>
  <c r="AP37" i="2"/>
  <c r="AM44" i="2"/>
  <c r="AO44" i="2"/>
  <c r="BQ44" i="2"/>
  <c r="BJ44" i="2" s="1"/>
  <c r="J44" i="2"/>
  <c r="P45" i="3" s="1"/>
  <c r="O44" i="2"/>
  <c r="U45" i="3" s="1"/>
  <c r="AN40" i="2"/>
  <c r="AP40" i="2"/>
  <c r="AM40" i="2"/>
  <c r="BQ40" i="2"/>
  <c r="BJ40" i="2" s="1"/>
  <c r="AO40" i="2"/>
  <c r="J40" i="2"/>
  <c r="P41" i="3" s="1"/>
  <c r="BQ43" i="2"/>
  <c r="BJ43" i="2" s="1"/>
  <c r="O41" i="2"/>
  <c r="U42" i="3" s="1"/>
  <c r="AN42" i="2"/>
  <c r="AP42" i="2"/>
  <c r="AQ39" i="2"/>
  <c r="BK39" i="2" l="1"/>
  <c r="BK37" i="2"/>
  <c r="BK44" i="2"/>
  <c r="BK43" i="2"/>
  <c r="BK42" i="2"/>
  <c r="N42" i="2" s="1"/>
  <c r="T43" i="3" s="1"/>
  <c r="BK41" i="2"/>
  <c r="BK40" i="2"/>
  <c r="AJ39" i="2"/>
  <c r="AJ42" i="2"/>
  <c r="AJ43" i="2"/>
  <c r="AJ40" i="2"/>
  <c r="AJ44" i="2"/>
  <c r="AJ41" i="2"/>
  <c r="AJ37" i="2"/>
  <c r="CI46" i="2" l="1"/>
  <c r="CM46" i="2"/>
  <c r="CF46" i="2"/>
  <c r="BP46" i="2"/>
  <c r="BW46" i="2"/>
  <c r="BV46" i="2" s="1"/>
  <c r="CE46" i="2"/>
  <c r="AK46" i="2" s="1"/>
  <c r="BY46" i="2"/>
  <c r="BU46" i="2" s="1"/>
  <c r="BN46" i="2"/>
  <c r="CA46" i="2"/>
  <c r="CD46" i="2" s="1"/>
  <c r="BS46" i="2"/>
  <c r="CG46" i="2"/>
  <c r="BX46" i="2"/>
  <c r="BT46" i="2" s="1"/>
  <c r="CB46" i="2"/>
  <c r="CC46" i="2" s="1"/>
  <c r="BL46" i="2"/>
  <c r="BO46" i="2" s="1"/>
  <c r="BR46" i="2"/>
  <c r="I46" i="2" l="1"/>
  <c r="O47" i="3" s="1"/>
  <c r="P46" i="2"/>
  <c r="V47" i="3" s="1"/>
  <c r="M46" i="2"/>
  <c r="S47" i="3" s="1"/>
  <c r="L46" i="2"/>
  <c r="R47" i="3" s="1"/>
  <c r="AY46" i="2"/>
  <c r="AZ46" i="2"/>
  <c r="BA46" i="2"/>
  <c r="BF46" i="2"/>
  <c r="BD46" i="2"/>
  <c r="BE46" i="2"/>
  <c r="BC46" i="2"/>
  <c r="AV46" i="2"/>
  <c r="AT46" i="2"/>
  <c r="AU46" i="2"/>
  <c r="AW46" i="2"/>
  <c r="AX46" i="2"/>
  <c r="CM45" i="2"/>
  <c r="CB45" i="2"/>
  <c r="CC45" i="2" s="1"/>
  <c r="BX45" i="2"/>
  <c r="BT45" i="2" s="1"/>
  <c r="BN45" i="2"/>
  <c r="BL45" i="2"/>
  <c r="BO45" i="2" s="1"/>
  <c r="BY45" i="2"/>
  <c r="BU45" i="2" s="1"/>
  <c r="BS45" i="2"/>
  <c r="BR45" i="2"/>
  <c r="CE45" i="2"/>
  <c r="AK45" i="2" s="1"/>
  <c r="BP45" i="2"/>
  <c r="BW45" i="2"/>
  <c r="BV45" i="2" s="1"/>
  <c r="CI45" i="2"/>
  <c r="CA45" i="2"/>
  <c r="CD45" i="2" s="1"/>
  <c r="CF45" i="2"/>
  <c r="CG45" i="2"/>
  <c r="CM50" i="2"/>
  <c r="CE50" i="2"/>
  <c r="AK50" i="2" s="1"/>
  <c r="CF50" i="2"/>
  <c r="CI50" i="2"/>
  <c r="BL50" i="2"/>
  <c r="BO50" i="2" s="1"/>
  <c r="BS50" i="2"/>
  <c r="BY50" i="2"/>
  <c r="BU50" i="2" s="1"/>
  <c r="CA50" i="2"/>
  <c r="CD50" i="2" s="1"/>
  <c r="BN50" i="2"/>
  <c r="BW50" i="2"/>
  <c r="BV50" i="2" s="1"/>
  <c r="BP50" i="2"/>
  <c r="BX50" i="2"/>
  <c r="BT50" i="2" s="1"/>
  <c r="CB50" i="2"/>
  <c r="CC50" i="2" s="1"/>
  <c r="BR50" i="2"/>
  <c r="CG50" i="2"/>
  <c r="AN46" i="2"/>
  <c r="AP46" i="2"/>
  <c r="CH46" i="2"/>
  <c r="AR46" i="2" s="1"/>
  <c r="AQ46" i="2"/>
  <c r="AO46" i="2"/>
  <c r="AM46" i="2"/>
  <c r="BQ46" i="2"/>
  <c r="BJ46" i="2" s="1"/>
  <c r="J46" i="2"/>
  <c r="P47" i="3" s="1"/>
  <c r="BL48" i="2"/>
  <c r="BO48" i="2" s="1"/>
  <c r="CM48" i="2"/>
  <c r="BX48" i="2"/>
  <c r="BT48" i="2" s="1"/>
  <c r="CE48" i="2"/>
  <c r="AK48" i="2" s="1"/>
  <c r="CG48" i="2"/>
  <c r="CI48" i="2"/>
  <c r="BN48" i="2"/>
  <c r="BS48" i="2"/>
  <c r="BP48" i="2"/>
  <c r="CA48" i="2"/>
  <c r="CD48" i="2" s="1"/>
  <c r="BY48" i="2"/>
  <c r="BU48" i="2" s="1"/>
  <c r="BR48" i="2"/>
  <c r="CB48" i="2"/>
  <c r="CC48" i="2" s="1"/>
  <c r="BW48" i="2"/>
  <c r="BV48" i="2" s="1"/>
  <c r="CF48" i="2"/>
  <c r="CE47" i="2"/>
  <c r="AK47" i="2" s="1"/>
  <c r="CB47" i="2"/>
  <c r="CC47" i="2" s="1"/>
  <c r="CM47" i="2"/>
  <c r="BW47" i="2"/>
  <c r="BV47" i="2" s="1"/>
  <c r="CF47" i="2"/>
  <c r="BS47" i="2"/>
  <c r="CG47" i="2"/>
  <c r="BX47" i="2"/>
  <c r="BT47" i="2" s="1"/>
  <c r="BN47" i="2"/>
  <c r="CI47" i="2"/>
  <c r="BY47" i="2"/>
  <c r="BU47" i="2" s="1"/>
  <c r="CA47" i="2"/>
  <c r="CD47" i="2" s="1"/>
  <c r="BL47" i="2"/>
  <c r="BO47" i="2" s="1"/>
  <c r="BP47" i="2"/>
  <c r="BR47" i="2"/>
  <c r="BY52" i="2"/>
  <c r="BU52" i="2" s="1"/>
  <c r="CA52" i="2"/>
  <c r="CD52" i="2" s="1"/>
  <c r="BS52" i="2"/>
  <c r="BL52" i="2"/>
  <c r="BO52" i="2" s="1"/>
  <c r="CF52" i="2"/>
  <c r="CB52" i="2"/>
  <c r="CC52" i="2" s="1"/>
  <c r="CI52" i="2"/>
  <c r="BX52" i="2"/>
  <c r="BT52" i="2" s="1"/>
  <c r="BN52" i="2"/>
  <c r="CE52" i="2"/>
  <c r="AK52" i="2" s="1"/>
  <c r="BR52" i="2"/>
  <c r="BW52" i="2"/>
  <c r="BV52" i="2" s="1"/>
  <c r="CM52" i="2"/>
  <c r="BP52" i="2"/>
  <c r="CG52" i="2"/>
  <c r="BP51" i="2"/>
  <c r="BR51" i="2"/>
  <c r="CI51" i="2"/>
  <c r="BY51" i="2"/>
  <c r="BU51" i="2" s="1"/>
  <c r="CM51" i="2"/>
  <c r="BW51" i="2"/>
  <c r="BV51" i="2" s="1"/>
  <c r="CA51" i="2"/>
  <c r="CD51" i="2" s="1"/>
  <c r="CB51" i="2"/>
  <c r="CC51" i="2" s="1"/>
  <c r="BN51" i="2"/>
  <c r="BQ51" i="2" s="1"/>
  <c r="BX51" i="2"/>
  <c r="BT51" i="2" s="1"/>
  <c r="BL51" i="2"/>
  <c r="BO51" i="2" s="1"/>
  <c r="CE51" i="2"/>
  <c r="AK51" i="2" s="1"/>
  <c r="BS51" i="2"/>
  <c r="CG51" i="2"/>
  <c r="CF51" i="2"/>
  <c r="BP49" i="2"/>
  <c r="CG49" i="2"/>
  <c r="BN49" i="2"/>
  <c r="CM49" i="2"/>
  <c r="CB49" i="2"/>
  <c r="CC49" i="2" s="1"/>
  <c r="CI49" i="2"/>
  <c r="BS49" i="2"/>
  <c r="CE49" i="2"/>
  <c r="BY49" i="2"/>
  <c r="BU49" i="2" s="1"/>
  <c r="BL49" i="2"/>
  <c r="BO49" i="2" s="1"/>
  <c r="BX49" i="2"/>
  <c r="BT49" i="2" s="1"/>
  <c r="BW49" i="2"/>
  <c r="BV49" i="2" s="1"/>
  <c r="CA49" i="2"/>
  <c r="CD49" i="2" s="1"/>
  <c r="BR49" i="2"/>
  <c r="CF49" i="2"/>
  <c r="O46" i="2"/>
  <c r="U47" i="3" s="1"/>
  <c r="AK49" i="2" l="1"/>
  <c r="L48" i="2"/>
  <c r="R49" i="3" s="1"/>
  <c r="I49" i="2"/>
  <c r="O50" i="3" s="1"/>
  <c r="BJ51" i="2"/>
  <c r="K51" i="2" s="1"/>
  <c r="I51" i="2"/>
  <c r="O52" i="3" s="1"/>
  <c r="I47" i="2"/>
  <c r="O48" i="3" s="1"/>
  <c r="P49" i="2"/>
  <c r="V50" i="3" s="1"/>
  <c r="P51" i="2"/>
  <c r="V52" i="3" s="1"/>
  <c r="P47" i="2"/>
  <c r="V48" i="3" s="1"/>
  <c r="P50" i="2"/>
  <c r="V51" i="3" s="1"/>
  <c r="I45" i="2"/>
  <c r="O46" i="3" s="1"/>
  <c r="L49" i="2"/>
  <c r="R50" i="3" s="1"/>
  <c r="M51" i="2"/>
  <c r="S52" i="3" s="1"/>
  <c r="P52" i="2"/>
  <c r="V53" i="3" s="1"/>
  <c r="I52" i="2"/>
  <c r="O53" i="3" s="1"/>
  <c r="P48" i="2"/>
  <c r="V49" i="3" s="1"/>
  <c r="I50" i="2"/>
  <c r="O51" i="3" s="1"/>
  <c r="BK46" i="2"/>
  <c r="I48" i="2"/>
  <c r="O49" i="3" s="1"/>
  <c r="P45" i="2"/>
  <c r="V46" i="3" s="1"/>
  <c r="L52" i="2"/>
  <c r="R53" i="3" s="1"/>
  <c r="M47" i="2"/>
  <c r="S48" i="3" s="1"/>
  <c r="L47" i="2"/>
  <c r="R48" i="3" s="1"/>
  <c r="L45" i="2"/>
  <c r="R46" i="3" s="1"/>
  <c r="M52" i="2"/>
  <c r="S53" i="3" s="1"/>
  <c r="M45" i="2"/>
  <c r="S46" i="3" s="1"/>
  <c r="M48" i="2"/>
  <c r="S49" i="3" s="1"/>
  <c r="M49" i="2"/>
  <c r="S50" i="3" s="1"/>
  <c r="L51" i="2"/>
  <c r="R52" i="3" s="1"/>
  <c r="L50" i="2"/>
  <c r="R51" i="3" s="1"/>
  <c r="M50" i="2"/>
  <c r="S51" i="3" s="1"/>
  <c r="AX52" i="2"/>
  <c r="BA52" i="2"/>
  <c r="AY52" i="2"/>
  <c r="AZ52" i="2"/>
  <c r="AY50" i="2"/>
  <c r="AZ50" i="2"/>
  <c r="BA50" i="2"/>
  <c r="AY45" i="2"/>
  <c r="AZ45" i="2"/>
  <c r="BA45" i="2"/>
  <c r="BF45" i="2"/>
  <c r="BD45" i="2"/>
  <c r="BE45" i="2"/>
  <c r="BE52" i="2"/>
  <c r="BD52" i="2"/>
  <c r="BF52" i="2"/>
  <c r="BE48" i="2"/>
  <c r="BF48" i="2"/>
  <c r="BD48" i="2"/>
  <c r="AZ51" i="2"/>
  <c r="BA51" i="2"/>
  <c r="AY51" i="2"/>
  <c r="BD47" i="2"/>
  <c r="BE47" i="2"/>
  <c r="BF47" i="2"/>
  <c r="BE50" i="2"/>
  <c r="BD50" i="2"/>
  <c r="BF50" i="2"/>
  <c r="BF49" i="2"/>
  <c r="BE49" i="2"/>
  <c r="BD49" i="2"/>
  <c r="BA49" i="2"/>
  <c r="AY49" i="2"/>
  <c r="AZ49" i="2"/>
  <c r="BD51" i="2"/>
  <c r="BF51" i="2"/>
  <c r="BE51" i="2"/>
  <c r="AZ47" i="2"/>
  <c r="AY47" i="2"/>
  <c r="BA47" i="2"/>
  <c r="BA48" i="2"/>
  <c r="AY48" i="2"/>
  <c r="AZ48" i="2"/>
  <c r="AV52" i="2"/>
  <c r="AT52" i="2"/>
  <c r="BC52" i="2"/>
  <c r="AU52" i="2"/>
  <c r="AW52" i="2"/>
  <c r="AX51" i="2"/>
  <c r="BC51" i="2"/>
  <c r="AT51" i="2"/>
  <c r="AV51" i="2"/>
  <c r="AW51" i="2"/>
  <c r="AU51" i="2"/>
  <c r="AU50" i="2"/>
  <c r="AW50" i="2"/>
  <c r="AX50" i="2"/>
  <c r="BC50" i="2"/>
  <c r="AV50" i="2"/>
  <c r="AT50" i="2"/>
  <c r="AW49" i="2"/>
  <c r="AU49" i="2"/>
  <c r="AV49" i="2"/>
  <c r="AT49" i="2"/>
  <c r="BC49" i="2"/>
  <c r="AX49" i="2"/>
  <c r="AV48" i="2"/>
  <c r="AT48" i="2"/>
  <c r="BC48" i="2"/>
  <c r="AX48" i="2"/>
  <c r="AU48" i="2"/>
  <c r="AW48" i="2"/>
  <c r="BC47" i="2"/>
  <c r="AT47" i="2"/>
  <c r="AV47" i="2"/>
  <c r="AX47" i="2"/>
  <c r="AW47" i="2"/>
  <c r="AU47" i="2"/>
  <c r="AX45" i="2"/>
  <c r="AV45" i="2"/>
  <c r="AT45" i="2"/>
  <c r="BC45" i="2"/>
  <c r="AW45" i="2"/>
  <c r="AU45" i="2"/>
  <c r="AQ49" i="2"/>
  <c r="AN47" i="2"/>
  <c r="AP47" i="2"/>
  <c r="AQ47" i="2"/>
  <c r="O48" i="2"/>
  <c r="U49" i="3" s="1"/>
  <c r="AJ51" i="2"/>
  <c r="AM51" i="2"/>
  <c r="AO51" i="2"/>
  <c r="J51" i="2"/>
  <c r="P52" i="3" s="1"/>
  <c r="AQ52" i="2"/>
  <c r="CH48" i="2"/>
  <c r="AR48" i="2" s="1"/>
  <c r="AQ50" i="2"/>
  <c r="AN50" i="2"/>
  <c r="AP50" i="2"/>
  <c r="CH50" i="2"/>
  <c r="AR50" i="2" s="1"/>
  <c r="AQ45" i="2"/>
  <c r="AN49" i="2"/>
  <c r="AP49" i="2"/>
  <c r="O49" i="2"/>
  <c r="U50" i="3" s="1"/>
  <c r="AM49" i="2"/>
  <c r="AO49" i="2"/>
  <c r="BQ49" i="2"/>
  <c r="BJ49" i="2" s="1"/>
  <c r="J49" i="2"/>
  <c r="P50" i="3" s="1"/>
  <c r="O51" i="2"/>
  <c r="U52" i="3" s="1"/>
  <c r="CH52" i="2"/>
  <c r="AR52" i="2" s="1"/>
  <c r="AM47" i="2"/>
  <c r="BQ47" i="2"/>
  <c r="BJ47" i="2" s="1"/>
  <c r="AO47" i="2"/>
  <c r="J47" i="2"/>
  <c r="P48" i="3" s="1"/>
  <c r="CH47" i="2"/>
  <c r="AR47" i="2" s="1"/>
  <c r="AM48" i="2"/>
  <c r="J48" i="2"/>
  <c r="P49" i="3" s="1"/>
  <c r="BQ48" i="2"/>
  <c r="BJ48" i="2" s="1"/>
  <c r="AO48" i="2"/>
  <c r="BQ50" i="2"/>
  <c r="BJ50" i="2" s="1"/>
  <c r="AM50" i="2"/>
  <c r="AO50" i="2"/>
  <c r="J50" i="2"/>
  <c r="P51" i="3" s="1"/>
  <c r="O50" i="2"/>
  <c r="U51" i="3" s="1"/>
  <c r="AM45" i="2"/>
  <c r="BQ45" i="2"/>
  <c r="BJ45" i="2" s="1"/>
  <c r="AO45" i="2"/>
  <c r="J45" i="2"/>
  <c r="P46" i="3" s="1"/>
  <c r="O45" i="2"/>
  <c r="U46" i="3" s="1"/>
  <c r="AQ51" i="2"/>
  <c r="O52" i="2"/>
  <c r="U53" i="3" s="1"/>
  <c r="AQ48" i="2"/>
  <c r="AJ46" i="2"/>
  <c r="CH45" i="2"/>
  <c r="AR45" i="2" s="1"/>
  <c r="CH49" i="2"/>
  <c r="AR49" i="2" s="1"/>
  <c r="O47" i="2"/>
  <c r="U48" i="3" s="1"/>
  <c r="AN48" i="2"/>
  <c r="AP48" i="2"/>
  <c r="AN51" i="2"/>
  <c r="AP51" i="2"/>
  <c r="CH51" i="2"/>
  <c r="AR51" i="2" s="1"/>
  <c r="AM52" i="2"/>
  <c r="AO52" i="2"/>
  <c r="BQ52" i="2"/>
  <c r="BJ52" i="2" s="1"/>
  <c r="J52" i="2"/>
  <c r="P53" i="3" s="1"/>
  <c r="AP52" i="2"/>
  <c r="AN52" i="2"/>
  <c r="AN45" i="2"/>
  <c r="AP45" i="2"/>
  <c r="BK51" i="2" l="1"/>
  <c r="N51" i="2" s="1"/>
  <c r="T52" i="3" s="1"/>
  <c r="BK45" i="2"/>
  <c r="BK50" i="2"/>
  <c r="BK47" i="2"/>
  <c r="BK49" i="2"/>
  <c r="BK52" i="2"/>
  <c r="BK48" i="2"/>
  <c r="AJ45" i="2"/>
  <c r="AJ50" i="2"/>
  <c r="K50" i="2"/>
  <c r="AJ47" i="2"/>
  <c r="AJ52" i="2"/>
  <c r="AJ48" i="2"/>
  <c r="Q52" i="3"/>
  <c r="AJ49" i="2"/>
  <c r="K52" i="2" l="1"/>
  <c r="Q53" i="3" s="1"/>
  <c r="BN54" i="2"/>
  <c r="BY54" i="2"/>
  <c r="BU54" i="2" s="1"/>
  <c r="CG54" i="2"/>
  <c r="BS54" i="2"/>
  <c r="CA54" i="2"/>
  <c r="CD54" i="2" s="1"/>
  <c r="CE54" i="2"/>
  <c r="AK54" i="2" s="1"/>
  <c r="BW54" i="2"/>
  <c r="BV54" i="2" s="1"/>
  <c r="CB54" i="2"/>
  <c r="CC54" i="2" s="1"/>
  <c r="BL54" i="2"/>
  <c r="BO54" i="2" s="1"/>
  <c r="BP54" i="2"/>
  <c r="BX54" i="2"/>
  <c r="BT54" i="2" s="1"/>
  <c r="CI54" i="2"/>
  <c r="CM54" i="2"/>
  <c r="BR54" i="2"/>
  <c r="CF54" i="2"/>
  <c r="Q51" i="3"/>
  <c r="CI59" i="2"/>
  <c r="CE59" i="2"/>
  <c r="AK59" i="2" s="1"/>
  <c r="CF59" i="2"/>
  <c r="BW59" i="2"/>
  <c r="BV59" i="2" s="1"/>
  <c r="CG59" i="2"/>
  <c r="CB59" i="2"/>
  <c r="CC59" i="2" s="1"/>
  <c r="CA59" i="2"/>
  <c r="CD59" i="2" s="1"/>
  <c r="BS59" i="2"/>
  <c r="CM59" i="2"/>
  <c r="BP59" i="2"/>
  <c r="BL59" i="2"/>
  <c r="BO59" i="2" s="1"/>
  <c r="BX59" i="2"/>
  <c r="BT59" i="2" s="1"/>
  <c r="BY59" i="2"/>
  <c r="BU59" i="2" s="1"/>
  <c r="BR59" i="2"/>
  <c r="BN59" i="2"/>
  <c r="I54" i="2" l="1"/>
  <c r="O55" i="3" s="1"/>
  <c r="I59" i="2"/>
  <c r="O60" i="3" s="1"/>
  <c r="M59" i="2"/>
  <c r="S60" i="3" s="1"/>
  <c r="P59" i="2"/>
  <c r="V60" i="3" s="1"/>
  <c r="P54" i="2"/>
  <c r="V55" i="3" s="1"/>
  <c r="L59" i="2"/>
  <c r="R60" i="3" s="1"/>
  <c r="M54" i="2"/>
  <c r="S55" i="3" s="1"/>
  <c r="L54" i="2"/>
  <c r="R55" i="3" s="1"/>
  <c r="AY59" i="2"/>
  <c r="AZ59" i="2"/>
  <c r="BA59" i="2"/>
  <c r="AX59" i="2"/>
  <c r="BD59" i="2"/>
  <c r="BE59" i="2"/>
  <c r="AT59" i="2"/>
  <c r="BF59" i="2"/>
  <c r="BC59" i="2"/>
  <c r="AV59" i="2"/>
  <c r="AW59" i="2"/>
  <c r="AU59" i="2"/>
  <c r="AX54" i="2"/>
  <c r="AY54" i="2"/>
  <c r="AZ54" i="2"/>
  <c r="BA54" i="2"/>
  <c r="BD54" i="2"/>
  <c r="BE54" i="2"/>
  <c r="BF54" i="2"/>
  <c r="AU54" i="2"/>
  <c r="AW54" i="2"/>
  <c r="AT54" i="2"/>
  <c r="BC54" i="2"/>
  <c r="AV54" i="2"/>
  <c r="AQ59" i="2"/>
  <c r="BX53" i="2"/>
  <c r="BT53" i="2" s="1"/>
  <c r="CG53" i="2"/>
  <c r="CF53" i="2"/>
  <c r="CA53" i="2"/>
  <c r="CD53" i="2" s="1"/>
  <c r="CI53" i="2"/>
  <c r="BS53" i="2"/>
  <c r="BL53" i="2"/>
  <c r="BO53" i="2" s="1"/>
  <c r="CM53" i="2"/>
  <c r="BW53" i="2"/>
  <c r="BV53" i="2" s="1"/>
  <c r="BY53" i="2"/>
  <c r="BU53" i="2" s="1"/>
  <c r="CB53" i="2"/>
  <c r="CC53" i="2" s="1"/>
  <c r="BR53" i="2"/>
  <c r="CE53" i="2"/>
  <c r="AK53" i="2" s="1"/>
  <c r="BP53" i="2"/>
  <c r="BN53" i="2"/>
  <c r="BW56" i="2"/>
  <c r="BV56" i="2" s="1"/>
  <c r="BL56" i="2"/>
  <c r="BO56" i="2" s="1"/>
  <c r="BS56" i="2"/>
  <c r="CF56" i="2"/>
  <c r="BN56" i="2"/>
  <c r="BR56" i="2"/>
  <c r="CG56" i="2"/>
  <c r="BX56" i="2"/>
  <c r="BT56" i="2" s="1"/>
  <c r="CI56" i="2"/>
  <c r="CA56" i="2"/>
  <c r="CD56" i="2" s="1"/>
  <c r="CM56" i="2"/>
  <c r="CE56" i="2"/>
  <c r="CB56" i="2"/>
  <c r="CC56" i="2" s="1"/>
  <c r="BP56" i="2"/>
  <c r="BY56" i="2"/>
  <c r="BU56" i="2" s="1"/>
  <c r="CA58" i="2"/>
  <c r="CD58" i="2" s="1"/>
  <c r="CG58" i="2"/>
  <c r="BW58" i="2"/>
  <c r="BV58" i="2" s="1"/>
  <c r="CI58" i="2"/>
  <c r="CB58" i="2"/>
  <c r="CC58" i="2" s="1"/>
  <c r="BX58" i="2"/>
  <c r="BT58" i="2" s="1"/>
  <c r="BR58" i="2"/>
  <c r="BS58" i="2"/>
  <c r="CE58" i="2"/>
  <c r="AK58" i="2" s="1"/>
  <c r="BL58" i="2"/>
  <c r="BO58" i="2" s="1"/>
  <c r="CF58" i="2"/>
  <c r="CM58" i="2"/>
  <c r="BN58" i="2"/>
  <c r="BP58" i="2"/>
  <c r="BY58" i="2"/>
  <c r="BU58" i="2" s="1"/>
  <c r="AQ54" i="2"/>
  <c r="AP59" i="2"/>
  <c r="AN59" i="2"/>
  <c r="O59" i="2"/>
  <c r="U60" i="3" s="1"/>
  <c r="CH59" i="2"/>
  <c r="AR59" i="2" s="1"/>
  <c r="BS55" i="2"/>
  <c r="BW55" i="2"/>
  <c r="BV55" i="2" s="1"/>
  <c r="CE55" i="2"/>
  <c r="AK55" i="2" s="1"/>
  <c r="CG55" i="2"/>
  <c r="CB55" i="2"/>
  <c r="CC55" i="2" s="1"/>
  <c r="CA55" i="2"/>
  <c r="CD55" i="2" s="1"/>
  <c r="CM55" i="2"/>
  <c r="BX55" i="2"/>
  <c r="BT55" i="2" s="1"/>
  <c r="BR55" i="2"/>
  <c r="BL55" i="2"/>
  <c r="BO55" i="2" s="1"/>
  <c r="CF55" i="2"/>
  <c r="BP55" i="2"/>
  <c r="CI55" i="2"/>
  <c r="BN55" i="2"/>
  <c r="BY55" i="2"/>
  <c r="BU55" i="2" s="1"/>
  <c r="BS60" i="2"/>
  <c r="BX60" i="2"/>
  <c r="BT60" i="2" s="1"/>
  <c r="CA60" i="2"/>
  <c r="CD60" i="2" s="1"/>
  <c r="CM60" i="2"/>
  <c r="CE60" i="2"/>
  <c r="AK60" i="2" s="1"/>
  <c r="BR60" i="2"/>
  <c r="BY60" i="2"/>
  <c r="BU60" i="2" s="1"/>
  <c r="CG60" i="2"/>
  <c r="BN60" i="2"/>
  <c r="BW60" i="2"/>
  <c r="BV60" i="2" s="1"/>
  <c r="CF60" i="2"/>
  <c r="CB60" i="2"/>
  <c r="CC60" i="2" s="1"/>
  <c r="BL60" i="2"/>
  <c r="BO60" i="2" s="1"/>
  <c r="BP60" i="2"/>
  <c r="CI60" i="2"/>
  <c r="CH54" i="2"/>
  <c r="AR54" i="2" s="1"/>
  <c r="AM54" i="2"/>
  <c r="AO54" i="2"/>
  <c r="BQ54" i="2"/>
  <c r="BJ54" i="2" s="1"/>
  <c r="J54" i="2"/>
  <c r="P55" i="3" s="1"/>
  <c r="O54" i="2"/>
  <c r="U55" i="3" s="1"/>
  <c r="AO59" i="2"/>
  <c r="AM59" i="2"/>
  <c r="BQ59" i="2"/>
  <c r="BJ59" i="2" s="1"/>
  <c r="J59" i="2"/>
  <c r="P60" i="3" s="1"/>
  <c r="CB57" i="2"/>
  <c r="CC57" i="2" s="1"/>
  <c r="BN57" i="2"/>
  <c r="CE57" i="2"/>
  <c r="BP57" i="2"/>
  <c r="CM57" i="2"/>
  <c r="CA57" i="2"/>
  <c r="CD57" i="2" s="1"/>
  <c r="BY57" i="2"/>
  <c r="BU57" i="2" s="1"/>
  <c r="BW57" i="2"/>
  <c r="BV57" i="2" s="1"/>
  <c r="CI57" i="2"/>
  <c r="BS57" i="2"/>
  <c r="BL57" i="2"/>
  <c r="BO57" i="2" s="1"/>
  <c r="CF57" i="2"/>
  <c r="BR57" i="2"/>
  <c r="BX57" i="2"/>
  <c r="BT57" i="2" s="1"/>
  <c r="CG57" i="2"/>
  <c r="AP54" i="2"/>
  <c r="AN54" i="2"/>
  <c r="M53" i="2" l="1"/>
  <c r="S54" i="3" s="1"/>
  <c r="I60" i="2"/>
  <c r="O61" i="3" s="1"/>
  <c r="M60" i="2"/>
  <c r="S61" i="3" s="1"/>
  <c r="I55" i="2"/>
  <c r="O56" i="3" s="1"/>
  <c r="I58" i="2"/>
  <c r="O59" i="3" s="1"/>
  <c r="L53" i="2"/>
  <c r="R54" i="3" s="1"/>
  <c r="BK59" i="2"/>
  <c r="N59" i="2" s="1"/>
  <c r="T60" i="3" s="1"/>
  <c r="BK54" i="2"/>
  <c r="P55" i="2"/>
  <c r="V56" i="3" s="1"/>
  <c r="P56" i="2"/>
  <c r="V57" i="3" s="1"/>
  <c r="P57" i="2"/>
  <c r="V58" i="3" s="1"/>
  <c r="P60" i="2"/>
  <c r="V61" i="3" s="1"/>
  <c r="I53" i="2"/>
  <c r="O54" i="3" s="1"/>
  <c r="I57" i="2"/>
  <c r="O58" i="3" s="1"/>
  <c r="P58" i="2"/>
  <c r="V59" i="3" s="1"/>
  <c r="I56" i="2"/>
  <c r="O57" i="3" s="1"/>
  <c r="P53" i="2"/>
  <c r="V54" i="3" s="1"/>
  <c r="M57" i="2"/>
  <c r="S58" i="3" s="1"/>
  <c r="M58" i="2"/>
  <c r="S59" i="3" s="1"/>
  <c r="L56" i="2"/>
  <c r="R57" i="3" s="1"/>
  <c r="M56" i="2"/>
  <c r="S57" i="3" s="1"/>
  <c r="L57" i="2"/>
  <c r="R58" i="3" s="1"/>
  <c r="L58" i="2"/>
  <c r="R59" i="3" s="1"/>
  <c r="L60" i="2"/>
  <c r="R61" i="3" s="1"/>
  <c r="L55" i="2"/>
  <c r="R56" i="3" s="1"/>
  <c r="M55" i="2"/>
  <c r="S56" i="3" s="1"/>
  <c r="AY57" i="2"/>
  <c r="AZ57" i="2"/>
  <c r="BA57" i="2"/>
  <c r="BE60" i="2"/>
  <c r="BD60" i="2"/>
  <c r="BF60" i="2"/>
  <c r="BA58" i="2"/>
  <c r="AX58" i="2"/>
  <c r="AY58" i="2"/>
  <c r="AZ58" i="2"/>
  <c r="AY60" i="2"/>
  <c r="BA60" i="2"/>
  <c r="AZ60" i="2"/>
  <c r="AZ55" i="2"/>
  <c r="AY55" i="2"/>
  <c r="BA55" i="2"/>
  <c r="AW58" i="2"/>
  <c r="AU58" i="2"/>
  <c r="BE56" i="2"/>
  <c r="BF56" i="2"/>
  <c r="BD56" i="2"/>
  <c r="AZ53" i="2"/>
  <c r="BA53" i="2"/>
  <c r="AY53" i="2"/>
  <c r="BF53" i="2"/>
  <c r="BD53" i="2"/>
  <c r="BE53" i="2"/>
  <c r="BF57" i="2"/>
  <c r="BE57" i="2"/>
  <c r="BD57" i="2"/>
  <c r="BD55" i="2"/>
  <c r="BF55" i="2"/>
  <c r="BE55" i="2"/>
  <c r="BF58" i="2"/>
  <c r="BD58" i="2"/>
  <c r="AT58" i="2"/>
  <c r="BE58" i="2"/>
  <c r="AV58" i="2"/>
  <c r="BC58" i="2"/>
  <c r="AX56" i="2"/>
  <c r="BA56" i="2"/>
  <c r="AY56" i="2"/>
  <c r="AZ56" i="2"/>
  <c r="AU60" i="2"/>
  <c r="AW60" i="2"/>
  <c r="AT60" i="2"/>
  <c r="AV60" i="2"/>
  <c r="BC60" i="2"/>
  <c r="AX60" i="2"/>
  <c r="BC57" i="2"/>
  <c r="AV57" i="2"/>
  <c r="AT57" i="2"/>
  <c r="AW57" i="2"/>
  <c r="AU57" i="2"/>
  <c r="AX57" i="2"/>
  <c r="AV56" i="2"/>
  <c r="AT56" i="2"/>
  <c r="BC56" i="2"/>
  <c r="AU56" i="2"/>
  <c r="AW56" i="2"/>
  <c r="AW55" i="2"/>
  <c r="AU55" i="2"/>
  <c r="AX55" i="2"/>
  <c r="BC55" i="2"/>
  <c r="AT55" i="2"/>
  <c r="AV55" i="2"/>
  <c r="AX53" i="2"/>
  <c r="AV53" i="2"/>
  <c r="AT53" i="2"/>
  <c r="BC53" i="2"/>
  <c r="AW53" i="2"/>
  <c r="AU53" i="2"/>
  <c r="AK57" i="2"/>
  <c r="AK56" i="2"/>
  <c r="AQ53" i="2"/>
  <c r="O57" i="2"/>
  <c r="U58" i="3" s="1"/>
  <c r="AJ59" i="2"/>
  <c r="K59" i="2"/>
  <c r="AJ54" i="2"/>
  <c r="AQ60" i="2"/>
  <c r="AO58" i="2"/>
  <c r="AM58" i="2"/>
  <c r="BQ58" i="2"/>
  <c r="BJ58" i="2" s="1"/>
  <c r="J58" i="2"/>
  <c r="P59" i="3" s="1"/>
  <c r="AQ58" i="2"/>
  <c r="AQ57" i="2"/>
  <c r="AN57" i="2"/>
  <c r="AP57" i="2"/>
  <c r="AM55" i="2"/>
  <c r="AO55" i="2"/>
  <c r="BQ55" i="2"/>
  <c r="BJ55" i="2" s="1"/>
  <c r="J55" i="2"/>
  <c r="P56" i="3" s="1"/>
  <c r="AP58" i="2"/>
  <c r="AN58" i="2"/>
  <c r="AQ56" i="2"/>
  <c r="CH57" i="2"/>
  <c r="AR57" i="2" s="1"/>
  <c r="AO57" i="2"/>
  <c r="BQ57" i="2"/>
  <c r="BJ57" i="2" s="1"/>
  <c r="AM57" i="2"/>
  <c r="J57" i="2"/>
  <c r="P58" i="3" s="1"/>
  <c r="CH60" i="2"/>
  <c r="AR60" i="2" s="1"/>
  <c r="O60" i="2"/>
  <c r="U61" i="3" s="1"/>
  <c r="AN60" i="2"/>
  <c r="AP60" i="2"/>
  <c r="AP55" i="2"/>
  <c r="AN55" i="2"/>
  <c r="O58" i="2"/>
  <c r="U59" i="3" s="1"/>
  <c r="AM56" i="2"/>
  <c r="AO56" i="2"/>
  <c r="BQ56" i="2"/>
  <c r="BJ56" i="2" s="1"/>
  <c r="J56" i="2"/>
  <c r="P57" i="3" s="1"/>
  <c r="AN56" i="2"/>
  <c r="AP56" i="2"/>
  <c r="CH53" i="2"/>
  <c r="AR53" i="2" s="1"/>
  <c r="AO60" i="2"/>
  <c r="AM60" i="2"/>
  <c r="BQ60" i="2"/>
  <c r="BJ60" i="2" s="1"/>
  <c r="J60" i="2"/>
  <c r="P61" i="3" s="1"/>
  <c r="CH55" i="2"/>
  <c r="AR55" i="2" s="1"/>
  <c r="CH56" i="2"/>
  <c r="AR56" i="2" s="1"/>
  <c r="AN53" i="2"/>
  <c r="AP53" i="2"/>
  <c r="AQ55" i="2"/>
  <c r="O55" i="2"/>
  <c r="U56" i="3" s="1"/>
  <c r="CH58" i="2"/>
  <c r="AR58" i="2" s="1"/>
  <c r="O56" i="2"/>
  <c r="U57" i="3" s="1"/>
  <c r="AO53" i="2"/>
  <c r="BQ53" i="2"/>
  <c r="BJ53" i="2" s="1"/>
  <c r="AM53" i="2"/>
  <c r="J53" i="2"/>
  <c r="P54" i="3" s="1"/>
  <c r="O53" i="2"/>
  <c r="U54" i="3" s="1"/>
  <c r="BK53" i="2" l="1"/>
  <c r="BK57" i="2"/>
  <c r="N57" i="2" s="1"/>
  <c r="T58" i="3" s="1"/>
  <c r="BK56" i="2"/>
  <c r="BK58" i="2"/>
  <c r="N58" i="2" s="1"/>
  <c r="T59" i="3" s="1"/>
  <c r="BK55" i="2"/>
  <c r="BK60" i="2"/>
  <c r="AJ53" i="2"/>
  <c r="K53" i="2"/>
  <c r="Q60" i="3"/>
  <c r="AJ56" i="2"/>
  <c r="AJ58" i="2"/>
  <c r="K58" i="2"/>
  <c r="AJ60" i="2"/>
  <c r="AJ55" i="2"/>
  <c r="K55" i="2"/>
  <c r="AJ57" i="2"/>
  <c r="K60" i="2" l="1"/>
  <c r="Q61" i="3" s="1"/>
  <c r="K54" i="2"/>
  <c r="Q55" i="3" s="1"/>
  <c r="K57" i="2"/>
  <c r="Q58" i="3" s="1"/>
  <c r="K56" i="2"/>
  <c r="Q57" i="3" s="1"/>
  <c r="Q59" i="3"/>
  <c r="CG62" i="2"/>
  <c r="CI62" i="2"/>
  <c r="CA62" i="2"/>
  <c r="CD62" i="2" s="1"/>
  <c r="BW62" i="2"/>
  <c r="BV62" i="2" s="1"/>
  <c r="BN62" i="2"/>
  <c r="CE62" i="2"/>
  <c r="AK62" i="2" s="1"/>
  <c r="CF62" i="2"/>
  <c r="BX62" i="2"/>
  <c r="BT62" i="2" s="1"/>
  <c r="CM62" i="2"/>
  <c r="BS62" i="2"/>
  <c r="BR62" i="2"/>
  <c r="BY62" i="2"/>
  <c r="BU62" i="2" s="1"/>
  <c r="CB62" i="2"/>
  <c r="CC62" i="2" s="1"/>
  <c r="BP62" i="2"/>
  <c r="BL62" i="2"/>
  <c r="BO62" i="2" s="1"/>
  <c r="CA67" i="2"/>
  <c r="CD67" i="2" s="1"/>
  <c r="BR67" i="2"/>
  <c r="CE67" i="2"/>
  <c r="AK67" i="2" s="1"/>
  <c r="BN67" i="2"/>
  <c r="CM67" i="2"/>
  <c r="BP67" i="2"/>
  <c r="CF67" i="2"/>
  <c r="BL67" i="2"/>
  <c r="BO67" i="2" s="1"/>
  <c r="BY67" i="2"/>
  <c r="BU67" i="2" s="1"/>
  <c r="BX67" i="2"/>
  <c r="BT67" i="2" s="1"/>
  <c r="CB67" i="2"/>
  <c r="CC67" i="2" s="1"/>
  <c r="CG67" i="2"/>
  <c r="BW67" i="2"/>
  <c r="BV67" i="2" s="1"/>
  <c r="CI67" i="2"/>
  <c r="BS67" i="2"/>
  <c r="Q54" i="3"/>
  <c r="Q56" i="3"/>
  <c r="L62" i="2" l="1"/>
  <c r="I67" i="2"/>
  <c r="I62" i="2"/>
  <c r="X12" i="3" s="1"/>
  <c r="P67" i="2"/>
  <c r="AE17" i="3" s="1"/>
  <c r="P62" i="2"/>
  <c r="AE12" i="3" s="1"/>
  <c r="M67" i="2"/>
  <c r="M62" i="2"/>
  <c r="AB12" i="3" s="1"/>
  <c r="L67" i="2"/>
  <c r="AA17" i="3" s="1"/>
  <c r="AY67" i="2"/>
  <c r="AZ67" i="2"/>
  <c r="AX67" i="2"/>
  <c r="BA67" i="2"/>
  <c r="BA62" i="2"/>
  <c r="AZ62" i="2"/>
  <c r="AX62" i="2"/>
  <c r="AY62" i="2"/>
  <c r="AW62" i="2"/>
  <c r="AU62" i="2"/>
  <c r="BD67" i="2"/>
  <c r="AV67" i="2"/>
  <c r="AT67" i="2"/>
  <c r="BC67" i="2"/>
  <c r="BE67" i="2"/>
  <c r="BF67" i="2"/>
  <c r="AW67" i="2"/>
  <c r="AU67" i="2"/>
  <c r="BF62" i="2"/>
  <c r="BC62" i="2"/>
  <c r="BD62" i="2"/>
  <c r="AV62" i="2"/>
  <c r="AT62" i="2"/>
  <c r="BE62" i="2"/>
  <c r="AA12" i="3"/>
  <c r="AB17" i="3"/>
  <c r="CI61" i="2"/>
  <c r="CG61" i="2"/>
  <c r="BX61" i="2"/>
  <c r="BT61" i="2" s="1"/>
  <c r="CE61" i="2"/>
  <c r="CF61" i="2"/>
  <c r="CB61" i="2"/>
  <c r="CC61" i="2" s="1"/>
  <c r="BS61" i="2"/>
  <c r="BW61" i="2"/>
  <c r="BV61" i="2" s="1"/>
  <c r="BR61" i="2"/>
  <c r="BP61" i="2"/>
  <c r="CM61" i="2"/>
  <c r="CA61" i="2"/>
  <c r="CD61" i="2" s="1"/>
  <c r="BN61" i="2"/>
  <c r="BY61" i="2"/>
  <c r="BU61" i="2" s="1"/>
  <c r="BL61" i="2"/>
  <c r="BO61" i="2" s="1"/>
  <c r="AO62" i="2"/>
  <c r="BQ62" i="2"/>
  <c r="BJ62" i="2" s="1"/>
  <c r="AM62" i="2"/>
  <c r="J62" i="2"/>
  <c r="Y12" i="3" s="1"/>
  <c r="CH62" i="2"/>
  <c r="AR62" i="2" s="1"/>
  <c r="CH67" i="2"/>
  <c r="AR67" i="2" s="1"/>
  <c r="AQ67" i="2"/>
  <c r="AO67" i="2"/>
  <c r="AM67" i="2"/>
  <c r="BQ67" i="2"/>
  <c r="BJ67" i="2" s="1"/>
  <c r="J67" i="2"/>
  <c r="Y17" i="3" s="1"/>
  <c r="BR65" i="2"/>
  <c r="BL65" i="2"/>
  <c r="BO65" i="2" s="1"/>
  <c r="BS65" i="2"/>
  <c r="CG65" i="2"/>
  <c r="CF65" i="2"/>
  <c r="BN65" i="2"/>
  <c r="CI65" i="2"/>
  <c r="BW65" i="2"/>
  <c r="BV65" i="2" s="1"/>
  <c r="CA65" i="2"/>
  <c r="CD65" i="2" s="1"/>
  <c r="BP65" i="2"/>
  <c r="CB65" i="2"/>
  <c r="CC65" i="2" s="1"/>
  <c r="BY65" i="2"/>
  <c r="BU65" i="2" s="1"/>
  <c r="CE65" i="2"/>
  <c r="AK65" i="2" s="1"/>
  <c r="BX65" i="2"/>
  <c r="BT65" i="2" s="1"/>
  <c r="CM65" i="2"/>
  <c r="CB63" i="2"/>
  <c r="CC63" i="2" s="1"/>
  <c r="BN63" i="2"/>
  <c r="CE63" i="2"/>
  <c r="AK63" i="2" s="1"/>
  <c r="BS63" i="2"/>
  <c r="BW63" i="2"/>
  <c r="BV63" i="2" s="1"/>
  <c r="BP63" i="2"/>
  <c r="CF63" i="2"/>
  <c r="CG63" i="2"/>
  <c r="BL63" i="2"/>
  <c r="BO63" i="2" s="1"/>
  <c r="BX63" i="2"/>
  <c r="BT63" i="2" s="1"/>
  <c r="CI63" i="2"/>
  <c r="BY63" i="2"/>
  <c r="BU63" i="2" s="1"/>
  <c r="CA63" i="2"/>
  <c r="CD63" i="2" s="1"/>
  <c r="CM63" i="2"/>
  <c r="BR63" i="2"/>
  <c r="CE64" i="2"/>
  <c r="AK64" i="2" s="1"/>
  <c r="BW64" i="2"/>
  <c r="BV64" i="2" s="1"/>
  <c r="CA64" i="2"/>
  <c r="CD64" i="2" s="1"/>
  <c r="BP64" i="2"/>
  <c r="BL64" i="2"/>
  <c r="BO64" i="2" s="1"/>
  <c r="BS64" i="2"/>
  <c r="CG64" i="2"/>
  <c r="BX64" i="2"/>
  <c r="BT64" i="2" s="1"/>
  <c r="BY64" i="2"/>
  <c r="BU64" i="2" s="1"/>
  <c r="CI64" i="2"/>
  <c r="CF64" i="2"/>
  <c r="CM64" i="2"/>
  <c r="BN64" i="2"/>
  <c r="BR64" i="2"/>
  <c r="CB64" i="2"/>
  <c r="CC64" i="2" s="1"/>
  <c r="O67" i="2"/>
  <c r="AD17" i="3" s="1"/>
  <c r="AN67" i="2"/>
  <c r="AP67" i="2"/>
  <c r="O62" i="2"/>
  <c r="AD12" i="3" s="1"/>
  <c r="AQ62" i="2"/>
  <c r="CM66" i="2"/>
  <c r="BW66" i="2"/>
  <c r="BV66" i="2" s="1"/>
  <c r="BL66" i="2"/>
  <c r="BO66" i="2" s="1"/>
  <c r="CF66" i="2"/>
  <c r="BS66" i="2"/>
  <c r="CE66" i="2"/>
  <c r="AK66" i="2" s="1"/>
  <c r="BX66" i="2"/>
  <c r="BT66" i="2" s="1"/>
  <c r="CI66" i="2"/>
  <c r="CB66" i="2"/>
  <c r="CC66" i="2" s="1"/>
  <c r="BN66" i="2"/>
  <c r="BP66" i="2"/>
  <c r="CA66" i="2"/>
  <c r="CD66" i="2" s="1"/>
  <c r="BY66" i="2"/>
  <c r="BU66" i="2" s="1"/>
  <c r="CG66" i="2"/>
  <c r="BR66" i="2"/>
  <c r="X17" i="3"/>
  <c r="CI68" i="2"/>
  <c r="CG68" i="2"/>
  <c r="CF68" i="2"/>
  <c r="BS68" i="2"/>
  <c r="CA68" i="2"/>
  <c r="CD68" i="2" s="1"/>
  <c r="BW68" i="2"/>
  <c r="BV68" i="2" s="1"/>
  <c r="BX68" i="2"/>
  <c r="BT68" i="2" s="1"/>
  <c r="BP68" i="2"/>
  <c r="CM68" i="2"/>
  <c r="BN68" i="2"/>
  <c r="BL68" i="2"/>
  <c r="BO68" i="2" s="1"/>
  <c r="CB68" i="2"/>
  <c r="CC68" i="2" s="1"/>
  <c r="CE68" i="2"/>
  <c r="AK68" i="2" s="1"/>
  <c r="BY68" i="2"/>
  <c r="BU68" i="2" s="1"/>
  <c r="BR68" i="2"/>
  <c r="AP62" i="2"/>
  <c r="AN62" i="2"/>
  <c r="L61" i="2" l="1"/>
  <c r="I66" i="2"/>
  <c r="X16" i="3" s="1"/>
  <c r="I61" i="2"/>
  <c r="X11" i="3" s="1"/>
  <c r="I65" i="2"/>
  <c r="X15" i="3" s="1"/>
  <c r="I68" i="2"/>
  <c r="X18" i="3" s="1"/>
  <c r="L66" i="2"/>
  <c r="AA16" i="3" s="1"/>
  <c r="P61" i="2"/>
  <c r="AE11" i="3" s="1"/>
  <c r="P68" i="2"/>
  <c r="AE18" i="3" s="1"/>
  <c r="P66" i="2"/>
  <c r="AE16" i="3" s="1"/>
  <c r="P64" i="2"/>
  <c r="AE14" i="3" s="1"/>
  <c r="I63" i="2"/>
  <c r="X13" i="3" s="1"/>
  <c r="P63" i="2"/>
  <c r="AE13" i="3" s="1"/>
  <c r="P65" i="2"/>
  <c r="AE15" i="3" s="1"/>
  <c r="BK62" i="2"/>
  <c r="I64" i="2"/>
  <c r="X14" i="3" s="1"/>
  <c r="BK67" i="2"/>
  <c r="M66" i="2"/>
  <c r="AB16" i="3" s="1"/>
  <c r="M65" i="2"/>
  <c r="AB15" i="3" s="1"/>
  <c r="L68" i="2"/>
  <c r="AA18" i="3" s="1"/>
  <c r="L65" i="2"/>
  <c r="AA15" i="3" s="1"/>
  <c r="L64" i="2"/>
  <c r="AA14" i="3" s="1"/>
  <c r="M64" i="2"/>
  <c r="AB14" i="3" s="1"/>
  <c r="M61" i="2"/>
  <c r="AB11" i="3" s="1"/>
  <c r="M63" i="2"/>
  <c r="AB13" i="3" s="1"/>
  <c r="M68" i="2"/>
  <c r="AB18" i="3" s="1"/>
  <c r="L63" i="2"/>
  <c r="AA13" i="3" s="1"/>
  <c r="BF65" i="2"/>
  <c r="BD65" i="2"/>
  <c r="BE65" i="2"/>
  <c r="AY68" i="2"/>
  <c r="BA68" i="2"/>
  <c r="AZ68" i="2"/>
  <c r="AX68" i="2"/>
  <c r="AY64" i="2"/>
  <c r="AZ64" i="2"/>
  <c r="BA64" i="2"/>
  <c r="AW63" i="2"/>
  <c r="AU63" i="2"/>
  <c r="AZ65" i="2"/>
  <c r="AY65" i="2"/>
  <c r="BA65" i="2"/>
  <c r="BA66" i="2"/>
  <c r="AY66" i="2"/>
  <c r="AZ66" i="2"/>
  <c r="AZ63" i="2"/>
  <c r="AX63" i="2"/>
  <c r="BA63" i="2"/>
  <c r="AY63" i="2"/>
  <c r="BE68" i="2"/>
  <c r="BD68" i="2"/>
  <c r="BF68" i="2"/>
  <c r="AT68" i="2"/>
  <c r="AV68" i="2"/>
  <c r="BC68" i="2"/>
  <c r="AU68" i="2"/>
  <c r="AW68" i="2"/>
  <c r="BE66" i="2"/>
  <c r="BD66" i="2"/>
  <c r="BF66" i="2"/>
  <c r="BE64" i="2"/>
  <c r="BF64" i="2"/>
  <c r="BD64" i="2"/>
  <c r="BD63" i="2"/>
  <c r="BF63" i="2"/>
  <c r="AV63" i="2"/>
  <c r="BC63" i="2"/>
  <c r="BE63" i="2"/>
  <c r="AT63" i="2"/>
  <c r="BF61" i="2"/>
  <c r="BD61" i="2"/>
  <c r="BE61" i="2"/>
  <c r="AZ61" i="2"/>
  <c r="AY61" i="2"/>
  <c r="BA61" i="2"/>
  <c r="AU66" i="2"/>
  <c r="AW66" i="2"/>
  <c r="AX66" i="2"/>
  <c r="BC66" i="2"/>
  <c r="AV66" i="2"/>
  <c r="AT66" i="2"/>
  <c r="AV65" i="2"/>
  <c r="AT65" i="2"/>
  <c r="BC65" i="2"/>
  <c r="AX65" i="2"/>
  <c r="AU65" i="2"/>
  <c r="AW65" i="2"/>
  <c r="AU64" i="2"/>
  <c r="AW64" i="2"/>
  <c r="AT64" i="2"/>
  <c r="BC64" i="2"/>
  <c r="AV64" i="2"/>
  <c r="AX64" i="2"/>
  <c r="AW61" i="2"/>
  <c r="AU61" i="2"/>
  <c r="BC61" i="2"/>
  <c r="AV61" i="2"/>
  <c r="AT61" i="2"/>
  <c r="AX61" i="2"/>
  <c r="AK61" i="2"/>
  <c r="N67" i="2"/>
  <c r="AC17" i="3" s="1"/>
  <c r="AA11" i="3"/>
  <c r="N62" i="2"/>
  <c r="AC12" i="3" s="1"/>
  <c r="CH61" i="2"/>
  <c r="AR61" i="2" s="1"/>
  <c r="AO68" i="2"/>
  <c r="AM68" i="2"/>
  <c r="BQ68" i="2"/>
  <c r="BJ68" i="2" s="1"/>
  <c r="J68" i="2"/>
  <c r="Y18" i="3" s="1"/>
  <c r="AN66" i="2"/>
  <c r="AP66" i="2"/>
  <c r="O64" i="2"/>
  <c r="AD14" i="3" s="1"/>
  <c r="O63" i="2"/>
  <c r="AD13" i="3" s="1"/>
  <c r="AJ67" i="2"/>
  <c r="K67" i="2"/>
  <c r="O68" i="2"/>
  <c r="AD18" i="3" s="1"/>
  <c r="AP68" i="2"/>
  <c r="AN68" i="2"/>
  <c r="CH68" i="2"/>
  <c r="AR68" i="2" s="1"/>
  <c r="O66" i="2"/>
  <c r="AD16" i="3" s="1"/>
  <c r="CH64" i="2"/>
  <c r="AR64" i="2" s="1"/>
  <c r="AN63" i="2"/>
  <c r="AP63" i="2"/>
  <c r="O65" i="2"/>
  <c r="AD15" i="3" s="1"/>
  <c r="AP61" i="2"/>
  <c r="AN61" i="2"/>
  <c r="CH65" i="2"/>
  <c r="AR65" i="2" s="1"/>
  <c r="AQ68" i="2"/>
  <c r="BQ66" i="2"/>
  <c r="BJ66" i="2" s="1"/>
  <c r="AM66" i="2"/>
  <c r="AO66" i="2"/>
  <c r="J66" i="2"/>
  <c r="Y16" i="3" s="1"/>
  <c r="AQ66" i="2"/>
  <c r="AQ64" i="2"/>
  <c r="AM64" i="2"/>
  <c r="AO64" i="2"/>
  <c r="BQ64" i="2"/>
  <c r="BJ64" i="2" s="1"/>
  <c r="J64" i="2"/>
  <c r="Y14" i="3" s="1"/>
  <c r="CH63" i="2"/>
  <c r="AR63" i="2" s="1"/>
  <c r="AQ65" i="2"/>
  <c r="AM65" i="2"/>
  <c r="BQ65" i="2"/>
  <c r="BJ65" i="2" s="1"/>
  <c r="AO65" i="2"/>
  <c r="J65" i="2"/>
  <c r="Y15" i="3" s="1"/>
  <c r="O61" i="2"/>
  <c r="AD11" i="3" s="1"/>
  <c r="AO61" i="2"/>
  <c r="BQ61" i="2"/>
  <c r="BJ61" i="2" s="1"/>
  <c r="AM61" i="2"/>
  <c r="J61" i="2"/>
  <c r="Y11" i="3" s="1"/>
  <c r="CH66" i="2"/>
  <c r="AR66" i="2" s="1"/>
  <c r="AQ61" i="2"/>
  <c r="AN64" i="2"/>
  <c r="AP64" i="2"/>
  <c r="AQ63" i="2"/>
  <c r="AO63" i="2"/>
  <c r="BQ63" i="2"/>
  <c r="BJ63" i="2" s="1"/>
  <c r="AM63" i="2"/>
  <c r="J63" i="2"/>
  <c r="Y13" i="3" s="1"/>
  <c r="AP65" i="2"/>
  <c r="AN65" i="2"/>
  <c r="AJ62" i="2"/>
  <c r="K62" i="2"/>
  <c r="BK68" i="2" l="1"/>
  <c r="N68" i="2" s="1"/>
  <c r="AC18" i="3" s="1"/>
  <c r="BK63" i="2"/>
  <c r="N63" i="2" s="1"/>
  <c r="AC13" i="3" s="1"/>
  <c r="BK64" i="2"/>
  <c r="N64" i="2" s="1"/>
  <c r="AC14" i="3" s="1"/>
  <c r="BK61" i="2"/>
  <c r="N61" i="2" s="1"/>
  <c r="AC11" i="3" s="1"/>
  <c r="BK66" i="2"/>
  <c r="BK65" i="2"/>
  <c r="AJ61" i="2"/>
  <c r="K61" i="2"/>
  <c r="AJ65" i="2"/>
  <c r="K65" i="2"/>
  <c r="AJ64" i="2"/>
  <c r="K64" i="2"/>
  <c r="Z17" i="3"/>
  <c r="AJ63" i="2"/>
  <c r="K63" i="2"/>
  <c r="AJ66" i="2"/>
  <c r="K66" i="2"/>
  <c r="Z12" i="3"/>
  <c r="AJ68" i="2"/>
  <c r="K68" i="2"/>
  <c r="Z15" i="3" l="1"/>
  <c r="BP70" i="2"/>
  <c r="BS70" i="2"/>
  <c r="CE70" i="2"/>
  <c r="AK70" i="2" s="1"/>
  <c r="CB70" i="2"/>
  <c r="CC70" i="2" s="1"/>
  <c r="BX70" i="2"/>
  <c r="BT70" i="2" s="1"/>
  <c r="CF70" i="2"/>
  <c r="BR70" i="2"/>
  <c r="BN70" i="2"/>
  <c r="CG70" i="2"/>
  <c r="BW70" i="2"/>
  <c r="BV70" i="2" s="1"/>
  <c r="CA70" i="2"/>
  <c r="CD70" i="2" s="1"/>
  <c r="CM70" i="2"/>
  <c r="BL70" i="2"/>
  <c r="BO70" i="2" s="1"/>
  <c r="CI70" i="2"/>
  <c r="BY70" i="2"/>
  <c r="BU70" i="2" s="1"/>
  <c r="BY75" i="2"/>
  <c r="BU75" i="2" s="1"/>
  <c r="CF75" i="2"/>
  <c r="CA75" i="2"/>
  <c r="CD75" i="2" s="1"/>
  <c r="BW75" i="2"/>
  <c r="BV75" i="2" s="1"/>
  <c r="BN75" i="2"/>
  <c r="CG75" i="2"/>
  <c r="CB75" i="2"/>
  <c r="CC75" i="2" s="1"/>
  <c r="BR75" i="2"/>
  <c r="BS75" i="2"/>
  <c r="BP75" i="2"/>
  <c r="CE75" i="2"/>
  <c r="AK75" i="2" s="1"/>
  <c r="BX75" i="2"/>
  <c r="BT75" i="2" s="1"/>
  <c r="BL75" i="2"/>
  <c r="BO75" i="2" s="1"/>
  <c r="CI75" i="2"/>
  <c r="CM75" i="2"/>
  <c r="Z13" i="3"/>
  <c r="Z14" i="3"/>
  <c r="Z11" i="3"/>
  <c r="Z18" i="3"/>
  <c r="Z16" i="3"/>
  <c r="L75" i="2" l="1"/>
  <c r="AA25" i="3" s="1"/>
  <c r="L70" i="2"/>
  <c r="I75" i="2"/>
  <c r="X25" i="3" s="1"/>
  <c r="P75" i="2"/>
  <c r="AE25" i="3" s="1"/>
  <c r="P70" i="2"/>
  <c r="AE20" i="3" s="1"/>
  <c r="I70" i="2"/>
  <c r="X20" i="3" s="1"/>
  <c r="M70" i="2"/>
  <c r="M75" i="2"/>
  <c r="AB25" i="3" s="1"/>
  <c r="BA75" i="2"/>
  <c r="AY75" i="2"/>
  <c r="AZ75" i="2"/>
  <c r="BA70" i="2"/>
  <c r="AZ70" i="2"/>
  <c r="AY70" i="2"/>
  <c r="BD75" i="2"/>
  <c r="BE75" i="2"/>
  <c r="BF75" i="2"/>
  <c r="BD70" i="2"/>
  <c r="BF70" i="2"/>
  <c r="BE70" i="2"/>
  <c r="AW75" i="2"/>
  <c r="AU75" i="2"/>
  <c r="AX75" i="2"/>
  <c r="BC75" i="2"/>
  <c r="AT75" i="2"/>
  <c r="AV75" i="2"/>
  <c r="AV70" i="2"/>
  <c r="AT70" i="2"/>
  <c r="BC70" i="2"/>
  <c r="AU70" i="2"/>
  <c r="AW70" i="2"/>
  <c r="AX70" i="2"/>
  <c r="CB72" i="2"/>
  <c r="CC72" i="2" s="1"/>
  <c r="BW72" i="2"/>
  <c r="BV72" i="2" s="1"/>
  <c r="BR72" i="2"/>
  <c r="CF72" i="2"/>
  <c r="CI72" i="2"/>
  <c r="BY72" i="2"/>
  <c r="BU72" i="2" s="1"/>
  <c r="CG72" i="2"/>
  <c r="CA72" i="2"/>
  <c r="CD72" i="2" s="1"/>
  <c r="BS72" i="2"/>
  <c r="BN72" i="2"/>
  <c r="CM72" i="2"/>
  <c r="CE72" i="2"/>
  <c r="AK72" i="2" s="1"/>
  <c r="BP72" i="2"/>
  <c r="BX72" i="2"/>
  <c r="BT72" i="2" s="1"/>
  <c r="BL72" i="2"/>
  <c r="BO72" i="2" s="1"/>
  <c r="AN75" i="2"/>
  <c r="AP75" i="2"/>
  <c r="CH70" i="2"/>
  <c r="AR70" i="2" s="1"/>
  <c r="AB20" i="3"/>
  <c r="CA76" i="2"/>
  <c r="CD76" i="2" s="1"/>
  <c r="CE76" i="2"/>
  <c r="AK76" i="2" s="1"/>
  <c r="CM76" i="2"/>
  <c r="BW76" i="2"/>
  <c r="BV76" i="2" s="1"/>
  <c r="CI76" i="2"/>
  <c r="BR76" i="2"/>
  <c r="BP76" i="2"/>
  <c r="BY76" i="2"/>
  <c r="BU76" i="2" s="1"/>
  <c r="BS76" i="2"/>
  <c r="CF76" i="2"/>
  <c r="CB76" i="2"/>
  <c r="CC76" i="2" s="1"/>
  <c r="BL76" i="2"/>
  <c r="BO76" i="2" s="1"/>
  <c r="BN76" i="2"/>
  <c r="BX76" i="2"/>
  <c r="BT76" i="2" s="1"/>
  <c r="CG76" i="2"/>
  <c r="CH75" i="2"/>
  <c r="AR75" i="2" s="1"/>
  <c r="AO75" i="2"/>
  <c r="BQ75" i="2"/>
  <c r="BJ75" i="2" s="1"/>
  <c r="AM75" i="2"/>
  <c r="J75" i="2"/>
  <c r="Y25" i="3" s="1"/>
  <c r="AQ70" i="2"/>
  <c r="BN74" i="2"/>
  <c r="BY74" i="2"/>
  <c r="BU74" i="2" s="1"/>
  <c r="CF74" i="2"/>
  <c r="CA74" i="2"/>
  <c r="CD74" i="2" s="1"/>
  <c r="BL74" i="2"/>
  <c r="BO74" i="2" s="1"/>
  <c r="BX74" i="2"/>
  <c r="BT74" i="2" s="1"/>
  <c r="CM74" i="2"/>
  <c r="CB74" i="2"/>
  <c r="CC74" i="2" s="1"/>
  <c r="BP74" i="2"/>
  <c r="CI74" i="2"/>
  <c r="CE74" i="2"/>
  <c r="AK74" i="2" s="1"/>
  <c r="BW74" i="2"/>
  <c r="BV74" i="2" s="1"/>
  <c r="CG74" i="2"/>
  <c r="BS74" i="2"/>
  <c r="BR74" i="2"/>
  <c r="O75" i="2"/>
  <c r="AD25" i="3" s="1"/>
  <c r="BQ70" i="2"/>
  <c r="BJ70" i="2" s="1"/>
  <c r="CF73" i="2"/>
  <c r="CB73" i="2"/>
  <c r="CC73" i="2" s="1"/>
  <c r="CI73" i="2"/>
  <c r="CE73" i="2"/>
  <c r="AK73" i="2" s="1"/>
  <c r="BN73" i="2"/>
  <c r="BY73" i="2"/>
  <c r="BU73" i="2" s="1"/>
  <c r="CA73" i="2"/>
  <c r="CD73" i="2" s="1"/>
  <c r="CM73" i="2"/>
  <c r="CG73" i="2"/>
  <c r="BW73" i="2"/>
  <c r="BV73" i="2" s="1"/>
  <c r="BP73" i="2"/>
  <c r="BL73" i="2"/>
  <c r="BO73" i="2" s="1"/>
  <c r="BX73" i="2"/>
  <c r="BT73" i="2" s="1"/>
  <c r="BR73" i="2"/>
  <c r="BS73" i="2"/>
  <c r="AM70" i="2"/>
  <c r="AO70" i="2"/>
  <c r="J70" i="2"/>
  <c r="Y20" i="3" s="1"/>
  <c r="BN69" i="2"/>
  <c r="BW69" i="2"/>
  <c r="BV69" i="2" s="1"/>
  <c r="CA69" i="2"/>
  <c r="CD69" i="2" s="1"/>
  <c r="CE69" i="2"/>
  <c r="AK69" i="2" s="1"/>
  <c r="CG69" i="2"/>
  <c r="CF69" i="2"/>
  <c r="CI69" i="2"/>
  <c r="CB69" i="2"/>
  <c r="CC69" i="2" s="1"/>
  <c r="BS69" i="2"/>
  <c r="BL69" i="2"/>
  <c r="BO69" i="2" s="1"/>
  <c r="BX69" i="2"/>
  <c r="BT69" i="2" s="1"/>
  <c r="BP69" i="2"/>
  <c r="BY69" i="2"/>
  <c r="BU69" i="2" s="1"/>
  <c r="CM69" i="2"/>
  <c r="BR69" i="2"/>
  <c r="CB71" i="2"/>
  <c r="CC71" i="2" s="1"/>
  <c r="CA71" i="2"/>
  <c r="CD71" i="2" s="1"/>
  <c r="BW71" i="2"/>
  <c r="BV71" i="2" s="1"/>
  <c r="BR71" i="2"/>
  <c r="BP71" i="2"/>
  <c r="CF71" i="2"/>
  <c r="CG71" i="2"/>
  <c r="CE71" i="2"/>
  <c r="AK71" i="2" s="1"/>
  <c r="BN71" i="2"/>
  <c r="BS71" i="2"/>
  <c r="CI71" i="2"/>
  <c r="BX71" i="2"/>
  <c r="BT71" i="2" s="1"/>
  <c r="BY71" i="2"/>
  <c r="BU71" i="2" s="1"/>
  <c r="BL71" i="2"/>
  <c r="BO71" i="2" s="1"/>
  <c r="CM71" i="2"/>
  <c r="AQ75" i="2"/>
  <c r="O70" i="2"/>
  <c r="AD20" i="3" s="1"/>
  <c r="AN70" i="2"/>
  <c r="AP70" i="2"/>
  <c r="AA20" i="3"/>
  <c r="I76" i="2" l="1"/>
  <c r="X26" i="3" s="1"/>
  <c r="M69" i="2"/>
  <c r="AB19" i="3" s="1"/>
  <c r="I72" i="2"/>
  <c r="L71" i="2"/>
  <c r="AA21" i="3" s="1"/>
  <c r="L69" i="2"/>
  <c r="AA19" i="3" s="1"/>
  <c r="I74" i="2"/>
  <c r="X24" i="3" s="1"/>
  <c r="I69" i="2"/>
  <c r="X19" i="3" s="1"/>
  <c r="I73" i="2"/>
  <c r="X23" i="3" s="1"/>
  <c r="I71" i="2"/>
  <c r="X21" i="3" s="1"/>
  <c r="P76" i="2"/>
  <c r="AE26" i="3" s="1"/>
  <c r="BK75" i="2"/>
  <c r="P71" i="2"/>
  <c r="AE21" i="3" s="1"/>
  <c r="P69" i="2"/>
  <c r="AE19" i="3" s="1"/>
  <c r="P72" i="2"/>
  <c r="AE22" i="3" s="1"/>
  <c r="BK70" i="2"/>
  <c r="P73" i="2"/>
  <c r="AE23" i="3" s="1"/>
  <c r="P74" i="2"/>
  <c r="AE24" i="3" s="1"/>
  <c r="M76" i="2"/>
  <c r="AB26" i="3" s="1"/>
  <c r="M74" i="2"/>
  <c r="AB24" i="3" s="1"/>
  <c r="L72" i="2"/>
  <c r="AA22" i="3" s="1"/>
  <c r="L73" i="2"/>
  <c r="AA23" i="3" s="1"/>
  <c r="L76" i="2"/>
  <c r="AA26" i="3" s="1"/>
  <c r="M72" i="2"/>
  <c r="AB22" i="3" s="1"/>
  <c r="L74" i="2"/>
  <c r="AA24" i="3" s="1"/>
  <c r="M71" i="2"/>
  <c r="AB21" i="3" s="1"/>
  <c r="M73" i="2"/>
  <c r="AB23" i="3" s="1"/>
  <c r="BE76" i="2"/>
  <c r="BD76" i="2"/>
  <c r="AV76" i="2"/>
  <c r="BF76" i="2"/>
  <c r="AT76" i="2"/>
  <c r="BC76" i="2"/>
  <c r="BF69" i="2"/>
  <c r="BD69" i="2"/>
  <c r="BE69" i="2"/>
  <c r="AZ73" i="2"/>
  <c r="AX73" i="2"/>
  <c r="AY73" i="2"/>
  <c r="BA73" i="2"/>
  <c r="AW73" i="2"/>
  <c r="AU73" i="2"/>
  <c r="BD74" i="2"/>
  <c r="BE74" i="2"/>
  <c r="BF74" i="2"/>
  <c r="AY76" i="2"/>
  <c r="AZ76" i="2"/>
  <c r="AX76" i="2"/>
  <c r="BA76" i="2"/>
  <c r="BE72" i="2"/>
  <c r="BC72" i="2"/>
  <c r="AT72" i="2"/>
  <c r="AV72" i="2"/>
  <c r="BD72" i="2"/>
  <c r="BF72" i="2"/>
  <c r="BD71" i="2"/>
  <c r="BF71" i="2"/>
  <c r="BE71" i="2"/>
  <c r="AY71" i="2"/>
  <c r="AZ71" i="2"/>
  <c r="BA71" i="2"/>
  <c r="AZ69" i="2"/>
  <c r="AY69" i="2"/>
  <c r="BA69" i="2"/>
  <c r="BF73" i="2"/>
  <c r="BE73" i="2"/>
  <c r="BD73" i="2"/>
  <c r="AV73" i="2"/>
  <c r="BC73" i="2"/>
  <c r="AT73" i="2"/>
  <c r="BA74" i="2"/>
  <c r="AY74" i="2"/>
  <c r="AZ74" i="2"/>
  <c r="AY72" i="2"/>
  <c r="AZ72" i="2"/>
  <c r="BA72" i="2"/>
  <c r="AX72" i="2"/>
  <c r="AW72" i="2"/>
  <c r="AU72" i="2"/>
  <c r="AW76" i="2"/>
  <c r="AU76" i="2"/>
  <c r="AU74" i="2"/>
  <c r="AW74" i="2"/>
  <c r="BC74" i="2"/>
  <c r="AV74" i="2"/>
  <c r="AT74" i="2"/>
  <c r="AX74" i="2"/>
  <c r="AX71" i="2"/>
  <c r="AU71" i="2"/>
  <c r="AW71" i="2"/>
  <c r="BC71" i="2"/>
  <c r="AV71" i="2"/>
  <c r="AT71" i="2"/>
  <c r="AW69" i="2"/>
  <c r="AU69" i="2"/>
  <c r="BC69" i="2"/>
  <c r="AV69" i="2"/>
  <c r="AT69" i="2"/>
  <c r="AX69" i="2"/>
  <c r="X22" i="3"/>
  <c r="O73" i="2"/>
  <c r="AD23" i="3" s="1"/>
  <c r="AN72" i="2"/>
  <c r="AP72" i="2"/>
  <c r="AQ71" i="2"/>
  <c r="AQ69" i="2"/>
  <c r="CH69" i="2"/>
  <c r="AR69" i="2" s="1"/>
  <c r="AQ73" i="2"/>
  <c r="CH74" i="2"/>
  <c r="AR74" i="2" s="1"/>
  <c r="O74" i="2"/>
  <c r="AD24" i="3" s="1"/>
  <c r="AQ76" i="2"/>
  <c r="CH71" i="2"/>
  <c r="AR71" i="2" s="1"/>
  <c r="AJ70" i="2"/>
  <c r="AO74" i="2"/>
  <c r="BQ74" i="2"/>
  <c r="BJ74" i="2" s="1"/>
  <c r="AM74" i="2"/>
  <c r="J74" i="2"/>
  <c r="Y24" i="3" s="1"/>
  <c r="CH76" i="2"/>
  <c r="AR76" i="2" s="1"/>
  <c r="AP76" i="2"/>
  <c r="AN76" i="2"/>
  <c r="AQ72" i="2"/>
  <c r="O72" i="2"/>
  <c r="AD22" i="3" s="1"/>
  <c r="O71" i="2"/>
  <c r="AD21" i="3" s="1"/>
  <c r="AO71" i="2"/>
  <c r="AM71" i="2"/>
  <c r="BQ71" i="2"/>
  <c r="BJ71" i="2" s="1"/>
  <c r="J71" i="2"/>
  <c r="Y21" i="3" s="1"/>
  <c r="AO69" i="2"/>
  <c r="AM69" i="2"/>
  <c r="BQ69" i="2"/>
  <c r="BJ69" i="2" s="1"/>
  <c r="J69" i="2"/>
  <c r="Y19" i="3" s="1"/>
  <c r="AO76" i="2"/>
  <c r="BQ76" i="2"/>
  <c r="BJ76" i="2" s="1"/>
  <c r="AM76" i="2"/>
  <c r="J76" i="2"/>
  <c r="Y26" i="3" s="1"/>
  <c r="AP69" i="2"/>
  <c r="AN69" i="2"/>
  <c r="AQ74" i="2"/>
  <c r="AN71" i="2"/>
  <c r="AP71" i="2"/>
  <c r="O69" i="2"/>
  <c r="AD19" i="3" s="1"/>
  <c r="AO73" i="2"/>
  <c r="BQ73" i="2"/>
  <c r="BJ73" i="2" s="1"/>
  <c r="AM73" i="2"/>
  <c r="J73" i="2"/>
  <c r="Y23" i="3" s="1"/>
  <c r="AN73" i="2"/>
  <c r="AP73" i="2"/>
  <c r="CH73" i="2"/>
  <c r="AR73" i="2" s="1"/>
  <c r="AN74" i="2"/>
  <c r="AP74" i="2"/>
  <c r="AJ75" i="2"/>
  <c r="O76" i="2"/>
  <c r="AD26" i="3" s="1"/>
  <c r="AM72" i="2"/>
  <c r="BQ72" i="2"/>
  <c r="BJ72" i="2" s="1"/>
  <c r="AO72" i="2"/>
  <c r="J72" i="2"/>
  <c r="Y22" i="3" s="1"/>
  <c r="CH72" i="2"/>
  <c r="AR72" i="2" s="1"/>
  <c r="K75" i="2" l="1"/>
  <c r="Z25" i="3" s="1"/>
  <c r="BK71" i="2"/>
  <c r="N71" i="2" s="1"/>
  <c r="AC21" i="3" s="1"/>
  <c r="BK72" i="2"/>
  <c r="N72" i="2" s="1"/>
  <c r="AC22" i="3" s="1"/>
  <c r="BK76" i="2"/>
  <c r="N76" i="2" s="1"/>
  <c r="AC26" i="3" s="1"/>
  <c r="BK74" i="2"/>
  <c r="BK73" i="2"/>
  <c r="N73" i="2" s="1"/>
  <c r="AC23" i="3" s="1"/>
  <c r="BK69" i="2"/>
  <c r="AJ73" i="2"/>
  <c r="K73" i="2"/>
  <c r="AJ72" i="2"/>
  <c r="K72" i="2"/>
  <c r="AJ76" i="2"/>
  <c r="K76" i="2"/>
  <c r="AJ69" i="2"/>
  <c r="K69" i="2"/>
  <c r="AJ71" i="2"/>
  <c r="K71" i="2"/>
  <c r="AJ74" i="2"/>
  <c r="K74" i="2" l="1"/>
  <c r="Z24" i="3" s="1"/>
  <c r="K70" i="2"/>
  <c r="Z20" i="3" s="1"/>
  <c r="Z21" i="3"/>
  <c r="Z19" i="3"/>
  <c r="CA83" i="2"/>
  <c r="CD83" i="2" s="1"/>
  <c r="CI83" i="2"/>
  <c r="CE83" i="2"/>
  <c r="AK83" i="2" s="1"/>
  <c r="BL83" i="2"/>
  <c r="BO83" i="2" s="1"/>
  <c r="BP83" i="2"/>
  <c r="CF83" i="2"/>
  <c r="BW83" i="2"/>
  <c r="BV83" i="2" s="1"/>
  <c r="BX83" i="2"/>
  <c r="BT83" i="2" s="1"/>
  <c r="BY83" i="2"/>
  <c r="BU83" i="2" s="1"/>
  <c r="CB83" i="2"/>
  <c r="CC83" i="2" s="1"/>
  <c r="BR83" i="2"/>
  <c r="BN83" i="2"/>
  <c r="CM83" i="2"/>
  <c r="CG83" i="2"/>
  <c r="BS83" i="2"/>
  <c r="Z22" i="3"/>
  <c r="CA78" i="2"/>
  <c r="CD78" i="2" s="1"/>
  <c r="BR78" i="2"/>
  <c r="CM78" i="2"/>
  <c r="BL78" i="2"/>
  <c r="BO78" i="2" s="1"/>
  <c r="CF78" i="2"/>
  <c r="CE78" i="2"/>
  <c r="AK78" i="2" s="1"/>
  <c r="CI78" i="2"/>
  <c r="BP78" i="2"/>
  <c r="BS78" i="2"/>
  <c r="CB78" i="2"/>
  <c r="CC78" i="2" s="1"/>
  <c r="BW78" i="2"/>
  <c r="BV78" i="2" s="1"/>
  <c r="BN78" i="2"/>
  <c r="BY78" i="2"/>
  <c r="BU78" i="2" s="1"/>
  <c r="BX78" i="2"/>
  <c r="BT78" i="2" s="1"/>
  <c r="CG78" i="2"/>
  <c r="Z23" i="3"/>
  <c r="Z26" i="3"/>
  <c r="I78" i="2" l="1"/>
  <c r="X28" i="3" s="1"/>
  <c r="I83" i="2"/>
  <c r="X33" i="3" s="1"/>
  <c r="P78" i="2"/>
  <c r="AE28" i="3" s="1"/>
  <c r="P83" i="2"/>
  <c r="AE33" i="3" s="1"/>
  <c r="L78" i="2"/>
  <c r="AA28" i="3" s="1"/>
  <c r="M83" i="2"/>
  <c r="AB33" i="3" s="1"/>
  <c r="L83" i="2"/>
  <c r="AA33" i="3" s="1"/>
  <c r="M78" i="2"/>
  <c r="AB28" i="3" s="1"/>
  <c r="BA78" i="2"/>
  <c r="AY78" i="2"/>
  <c r="AZ78" i="2"/>
  <c r="AX78" i="2"/>
  <c r="BF78" i="2"/>
  <c r="BD78" i="2"/>
  <c r="AT78" i="2"/>
  <c r="BE78" i="2"/>
  <c r="BC78" i="2"/>
  <c r="AV78" i="2"/>
  <c r="BD83" i="2"/>
  <c r="BE83" i="2"/>
  <c r="BF83" i="2"/>
  <c r="AZ83" i="2"/>
  <c r="AY83" i="2"/>
  <c r="BA83" i="2"/>
  <c r="AW78" i="2"/>
  <c r="AU78" i="2"/>
  <c r="AX83" i="2"/>
  <c r="BC83" i="2"/>
  <c r="AV83" i="2"/>
  <c r="AT83" i="2"/>
  <c r="AW83" i="2"/>
  <c r="AU83" i="2"/>
  <c r="CH83" i="2"/>
  <c r="AR83" i="2" s="1"/>
  <c r="BN81" i="2"/>
  <c r="CG81" i="2"/>
  <c r="BR81" i="2"/>
  <c r="CA81" i="2"/>
  <c r="CD81" i="2" s="1"/>
  <c r="BW81" i="2"/>
  <c r="BV81" i="2" s="1"/>
  <c r="BS81" i="2"/>
  <c r="CF81" i="2"/>
  <c r="BP81" i="2"/>
  <c r="CI81" i="2"/>
  <c r="CB81" i="2"/>
  <c r="CC81" i="2" s="1"/>
  <c r="BX81" i="2"/>
  <c r="BT81" i="2" s="1"/>
  <c r="BY81" i="2"/>
  <c r="BU81" i="2" s="1"/>
  <c r="CE81" i="2"/>
  <c r="AK81" i="2" s="1"/>
  <c r="CM81" i="2"/>
  <c r="BL81" i="2"/>
  <c r="BO81" i="2" s="1"/>
  <c r="AO78" i="2"/>
  <c r="BQ78" i="2"/>
  <c r="BJ78" i="2" s="1"/>
  <c r="AM78" i="2"/>
  <c r="J78" i="2"/>
  <c r="Y28" i="3" s="1"/>
  <c r="O83" i="2"/>
  <c r="AD33" i="3" s="1"/>
  <c r="AM83" i="2"/>
  <c r="BQ83" i="2"/>
  <c r="BJ83" i="2" s="1"/>
  <c r="AO83" i="2"/>
  <c r="J83" i="2"/>
  <c r="Y33" i="3" s="1"/>
  <c r="AP83" i="2"/>
  <c r="AN83" i="2"/>
  <c r="CE82" i="2"/>
  <c r="AK82" i="2" s="1"/>
  <c r="BW82" i="2"/>
  <c r="BV82" i="2" s="1"/>
  <c r="BS82" i="2"/>
  <c r="BR82" i="2"/>
  <c r="CI82" i="2"/>
  <c r="CM82" i="2"/>
  <c r="BX82" i="2"/>
  <c r="BT82" i="2" s="1"/>
  <c r="CB82" i="2"/>
  <c r="CC82" i="2" s="1"/>
  <c r="CF82" i="2"/>
  <c r="BN82" i="2"/>
  <c r="BY82" i="2"/>
  <c r="BU82" i="2" s="1"/>
  <c r="BP82" i="2"/>
  <c r="CG82" i="2"/>
  <c r="BL82" i="2"/>
  <c r="BO82" i="2" s="1"/>
  <c r="CA82" i="2"/>
  <c r="CD82" i="2" s="1"/>
  <c r="CH78" i="2"/>
  <c r="AR78" i="2" s="1"/>
  <c r="BP80" i="2"/>
  <c r="BN80" i="2"/>
  <c r="BY80" i="2"/>
  <c r="BU80" i="2" s="1"/>
  <c r="BR80" i="2"/>
  <c r="CB80" i="2"/>
  <c r="CC80" i="2" s="1"/>
  <c r="BW80" i="2"/>
  <c r="BV80" i="2" s="1"/>
  <c r="CI80" i="2"/>
  <c r="CF80" i="2"/>
  <c r="BX80" i="2"/>
  <c r="BT80" i="2" s="1"/>
  <c r="CE80" i="2"/>
  <c r="AK80" i="2" s="1"/>
  <c r="CM80" i="2"/>
  <c r="BL80" i="2"/>
  <c r="BO80" i="2" s="1"/>
  <c r="CA80" i="2"/>
  <c r="CD80" i="2" s="1"/>
  <c r="BS80" i="2"/>
  <c r="CG80" i="2"/>
  <c r="AQ83" i="2"/>
  <c r="O78" i="2"/>
  <c r="AD28" i="3" s="1"/>
  <c r="AN78" i="2"/>
  <c r="AP78" i="2"/>
  <c r="BX84" i="2"/>
  <c r="BT84" i="2" s="1"/>
  <c r="CA84" i="2"/>
  <c r="CD84" i="2" s="1"/>
  <c r="BL84" i="2"/>
  <c r="BO84" i="2" s="1"/>
  <c r="BS84" i="2"/>
  <c r="CB84" i="2"/>
  <c r="CC84" i="2" s="1"/>
  <c r="BY84" i="2"/>
  <c r="BU84" i="2" s="1"/>
  <c r="BR84" i="2"/>
  <c r="BW84" i="2"/>
  <c r="BV84" i="2" s="1"/>
  <c r="CG84" i="2"/>
  <c r="CE84" i="2"/>
  <c r="AK84" i="2" s="1"/>
  <c r="CF84" i="2"/>
  <c r="BP84" i="2"/>
  <c r="CM84" i="2"/>
  <c r="BN84" i="2"/>
  <c r="CI84" i="2"/>
  <c r="AQ78" i="2"/>
  <c r="BW77" i="2"/>
  <c r="BV77" i="2" s="1"/>
  <c r="CA77" i="2"/>
  <c r="CD77" i="2" s="1"/>
  <c r="CB77" i="2"/>
  <c r="CC77" i="2" s="1"/>
  <c r="BP77" i="2"/>
  <c r="CG77" i="2"/>
  <c r="CF77" i="2"/>
  <c r="BX77" i="2"/>
  <c r="BT77" i="2" s="1"/>
  <c r="BY77" i="2"/>
  <c r="BU77" i="2" s="1"/>
  <c r="CI77" i="2"/>
  <c r="CM77" i="2"/>
  <c r="BR77" i="2"/>
  <c r="CE77" i="2"/>
  <c r="BL77" i="2"/>
  <c r="BO77" i="2" s="1"/>
  <c r="BS77" i="2"/>
  <c r="BN77" i="2"/>
  <c r="CI79" i="2"/>
  <c r="CM79" i="2"/>
  <c r="CG79" i="2"/>
  <c r="BY79" i="2"/>
  <c r="BU79" i="2" s="1"/>
  <c r="BN79" i="2"/>
  <c r="BP79" i="2"/>
  <c r="BS79" i="2"/>
  <c r="BR79" i="2"/>
  <c r="BL79" i="2"/>
  <c r="BO79" i="2" s="1"/>
  <c r="CA79" i="2"/>
  <c r="CD79" i="2" s="1"/>
  <c r="CF79" i="2"/>
  <c r="CE79" i="2"/>
  <c r="AK79" i="2" s="1"/>
  <c r="CB79" i="2"/>
  <c r="CC79" i="2" s="1"/>
  <c r="BX79" i="2"/>
  <c r="BT79" i="2" s="1"/>
  <c r="BW79" i="2"/>
  <c r="BV79" i="2" s="1"/>
  <c r="M81" i="2" l="1"/>
  <c r="AB31" i="3" s="1"/>
  <c r="M80" i="2"/>
  <c r="AB30" i="3" s="1"/>
  <c r="I82" i="2"/>
  <c r="X32" i="3" s="1"/>
  <c r="L79" i="2"/>
  <c r="AA29" i="3" s="1"/>
  <c r="L77" i="2"/>
  <c r="AA27" i="3" s="1"/>
  <c r="BK83" i="2"/>
  <c r="I81" i="2"/>
  <c r="X31" i="3" s="1"/>
  <c r="I79" i="2"/>
  <c r="X29" i="3" s="1"/>
  <c r="P80" i="2"/>
  <c r="AE30" i="3" s="1"/>
  <c r="P82" i="2"/>
  <c r="AE32" i="3" s="1"/>
  <c r="P81" i="2"/>
  <c r="AE31" i="3" s="1"/>
  <c r="P79" i="2"/>
  <c r="AE29" i="3" s="1"/>
  <c r="P84" i="2"/>
  <c r="AE34" i="3" s="1"/>
  <c r="M84" i="2"/>
  <c r="AB34" i="3" s="1"/>
  <c r="I80" i="2"/>
  <c r="X30" i="3" s="1"/>
  <c r="L82" i="2"/>
  <c r="AA32" i="3" s="1"/>
  <c r="I77" i="2"/>
  <c r="X27" i="3" s="1"/>
  <c r="P77" i="2"/>
  <c r="AE27" i="3" s="1"/>
  <c r="I84" i="2"/>
  <c r="X34" i="3" s="1"/>
  <c r="BK78" i="2"/>
  <c r="N78" i="2" s="1"/>
  <c r="AC28" i="3" s="1"/>
  <c r="M79" i="2"/>
  <c r="AB29" i="3" s="1"/>
  <c r="M77" i="2"/>
  <c r="AB27" i="3" s="1"/>
  <c r="L80" i="2"/>
  <c r="AA30" i="3" s="1"/>
  <c r="L81" i="2"/>
  <c r="AA31" i="3" s="1"/>
  <c r="L84" i="2"/>
  <c r="AA34" i="3" s="1"/>
  <c r="M82" i="2"/>
  <c r="AW79" i="2"/>
  <c r="AU79" i="2"/>
  <c r="AZ77" i="2"/>
  <c r="BA77" i="2"/>
  <c r="AY77" i="2"/>
  <c r="BE80" i="2"/>
  <c r="BF80" i="2"/>
  <c r="BD80" i="2"/>
  <c r="BE82" i="2"/>
  <c r="BF82" i="2"/>
  <c r="BD82" i="2"/>
  <c r="BE84" i="2"/>
  <c r="BD84" i="2"/>
  <c r="BF84" i="2"/>
  <c r="AY80" i="2"/>
  <c r="AZ80" i="2"/>
  <c r="BA80" i="2"/>
  <c r="BF81" i="2"/>
  <c r="BD81" i="2"/>
  <c r="BE81" i="2"/>
  <c r="AX81" i="2"/>
  <c r="AZ81" i="2"/>
  <c r="AY81" i="2"/>
  <c r="BA81" i="2"/>
  <c r="BF77" i="2"/>
  <c r="BD77" i="2"/>
  <c r="BE77" i="2"/>
  <c r="BD79" i="2"/>
  <c r="BC79" i="2"/>
  <c r="AV79" i="2"/>
  <c r="AT79" i="2"/>
  <c r="BE79" i="2"/>
  <c r="BF79" i="2"/>
  <c r="AZ79" i="2"/>
  <c r="BA79" i="2"/>
  <c r="AX79" i="2"/>
  <c r="AY79" i="2"/>
  <c r="AX84" i="2"/>
  <c r="BA84" i="2"/>
  <c r="AZ84" i="2"/>
  <c r="AY84" i="2"/>
  <c r="AY82" i="2"/>
  <c r="BA82" i="2"/>
  <c r="AZ82" i="2"/>
  <c r="AX77" i="2"/>
  <c r="AW84" i="2"/>
  <c r="AU84" i="2"/>
  <c r="AT84" i="2"/>
  <c r="BC84" i="2"/>
  <c r="AV84" i="2"/>
  <c r="AX82" i="2"/>
  <c r="AU82" i="2"/>
  <c r="AW82" i="2"/>
  <c r="AT82" i="2"/>
  <c r="AV82" i="2"/>
  <c r="BC82" i="2"/>
  <c r="AW81" i="2"/>
  <c r="AU81" i="2"/>
  <c r="AV81" i="2"/>
  <c r="AT81" i="2"/>
  <c r="BC81" i="2"/>
  <c r="AX80" i="2"/>
  <c r="AW80" i="2"/>
  <c r="AU80" i="2"/>
  <c r="AT80" i="2"/>
  <c r="AV80" i="2"/>
  <c r="BC80" i="2"/>
  <c r="AT77" i="2"/>
  <c r="AV77" i="2"/>
  <c r="BC77" i="2"/>
  <c r="AU77" i="2"/>
  <c r="AW77" i="2"/>
  <c r="AK77" i="2"/>
  <c r="BQ80" i="2"/>
  <c r="BJ80" i="2" s="1"/>
  <c r="O80" i="2"/>
  <c r="AD30" i="3" s="1"/>
  <c r="CH81" i="2"/>
  <c r="AR81" i="2" s="1"/>
  <c r="AN77" i="2"/>
  <c r="AP77" i="2"/>
  <c r="O84" i="2"/>
  <c r="AD34" i="3" s="1"/>
  <c r="AP84" i="2"/>
  <c r="AN84" i="2"/>
  <c r="AN80" i="2"/>
  <c r="AP80" i="2"/>
  <c r="AQ80" i="2"/>
  <c r="AO80" i="2"/>
  <c r="AM80" i="2"/>
  <c r="J80" i="2"/>
  <c r="Y30" i="3" s="1"/>
  <c r="AN82" i="2"/>
  <c r="AP82" i="2"/>
  <c r="O82" i="2"/>
  <c r="AD32" i="3" s="1"/>
  <c r="AQ82" i="2"/>
  <c r="AB32" i="3"/>
  <c r="O81" i="2"/>
  <c r="AD31" i="3" s="1"/>
  <c r="AO81" i="2"/>
  <c r="AM81" i="2"/>
  <c r="BQ81" i="2"/>
  <c r="BJ81" i="2" s="1"/>
  <c r="J81" i="2"/>
  <c r="Y31" i="3" s="1"/>
  <c r="AP81" i="2"/>
  <c r="AN81" i="2"/>
  <c r="CH79" i="2"/>
  <c r="AR79" i="2" s="1"/>
  <c r="O77" i="2"/>
  <c r="AD27" i="3" s="1"/>
  <c r="AO77" i="2"/>
  <c r="AM77" i="2"/>
  <c r="BQ77" i="2"/>
  <c r="BJ77" i="2" s="1"/>
  <c r="J77" i="2"/>
  <c r="Y27" i="3" s="1"/>
  <c r="AO84" i="2"/>
  <c r="AM84" i="2"/>
  <c r="BQ84" i="2"/>
  <c r="BJ84" i="2" s="1"/>
  <c r="J84" i="2"/>
  <c r="Y34" i="3" s="1"/>
  <c r="CH80" i="2"/>
  <c r="AR80" i="2" s="1"/>
  <c r="CH82" i="2"/>
  <c r="AR82" i="2" s="1"/>
  <c r="O79" i="2"/>
  <c r="AD29" i="3" s="1"/>
  <c r="AQ77" i="2"/>
  <c r="CH84" i="2"/>
  <c r="AR84" i="2" s="1"/>
  <c r="AO82" i="2"/>
  <c r="BQ82" i="2"/>
  <c r="BJ82" i="2" s="1"/>
  <c r="AM82" i="2"/>
  <c r="J82" i="2"/>
  <c r="Y32" i="3" s="1"/>
  <c r="AJ83" i="2"/>
  <c r="AJ78" i="2"/>
  <c r="K78" i="2"/>
  <c r="AQ79" i="2"/>
  <c r="AN79" i="2"/>
  <c r="AP79" i="2"/>
  <c r="AO79" i="2"/>
  <c r="BQ79" i="2"/>
  <c r="BJ79" i="2" s="1"/>
  <c r="AM79" i="2"/>
  <c r="J79" i="2"/>
  <c r="Y29" i="3" s="1"/>
  <c r="CH77" i="2"/>
  <c r="AR77" i="2" s="1"/>
  <c r="AQ84" i="2"/>
  <c r="AQ81" i="2"/>
  <c r="K83" i="2" l="1"/>
  <c r="Z33" i="3" s="1"/>
  <c r="BK84" i="2"/>
  <c r="BK79" i="2"/>
  <c r="N79" i="2" s="1"/>
  <c r="AC29" i="3" s="1"/>
  <c r="BK77" i="2"/>
  <c r="N77" i="2" s="1"/>
  <c r="AC27" i="3" s="1"/>
  <c r="BK82" i="2"/>
  <c r="BK81" i="2"/>
  <c r="BK80" i="2"/>
  <c r="AJ80" i="2"/>
  <c r="AJ81" i="2"/>
  <c r="K81" i="2"/>
  <c r="AJ79" i="2"/>
  <c r="K79" i="2"/>
  <c r="AJ82" i="2"/>
  <c r="Z28" i="3"/>
  <c r="AJ84" i="2"/>
  <c r="K84" i="2"/>
  <c r="AJ77" i="2"/>
  <c r="K77" i="2"/>
  <c r="K82" i="2" l="1"/>
  <c r="Z32" i="3" s="1"/>
  <c r="K80" i="2"/>
  <c r="Z30" i="3" s="1"/>
  <c r="Z34" i="3"/>
  <c r="CI91" i="2"/>
  <c r="CF91" i="2"/>
  <c r="BL91" i="2"/>
  <c r="BO91" i="2" s="1"/>
  <c r="CA91" i="2"/>
  <c r="CD91" i="2" s="1"/>
  <c r="BN91" i="2"/>
  <c r="BR91" i="2"/>
  <c r="BX91" i="2"/>
  <c r="BT91" i="2" s="1"/>
  <c r="CM91" i="2"/>
  <c r="CG91" i="2"/>
  <c r="CB91" i="2"/>
  <c r="CC91" i="2" s="1"/>
  <c r="CE91" i="2"/>
  <c r="AK91" i="2" s="1"/>
  <c r="BS91" i="2"/>
  <c r="BW91" i="2"/>
  <c r="BV91" i="2" s="1"/>
  <c r="BY91" i="2"/>
  <c r="BU91" i="2" s="1"/>
  <c r="BP91" i="2"/>
  <c r="Z29" i="3"/>
  <c r="BP86" i="2"/>
  <c r="BN86" i="2"/>
  <c r="BX86" i="2"/>
  <c r="BT86" i="2" s="1"/>
  <c r="CI86" i="2"/>
  <c r="BR86" i="2"/>
  <c r="BL86" i="2"/>
  <c r="BO86" i="2" s="1"/>
  <c r="CG86" i="2"/>
  <c r="CM86" i="2"/>
  <c r="BS86" i="2"/>
  <c r="BW86" i="2"/>
  <c r="BV86" i="2" s="1"/>
  <c r="BY86" i="2"/>
  <c r="BU86" i="2" s="1"/>
  <c r="CA86" i="2"/>
  <c r="CD86" i="2" s="1"/>
  <c r="CF86" i="2"/>
  <c r="CE86" i="2"/>
  <c r="AK86" i="2" s="1"/>
  <c r="CB86" i="2"/>
  <c r="CC86" i="2" s="1"/>
  <c r="Z31" i="3"/>
  <c r="Z27" i="3"/>
  <c r="BP88" i="2"/>
  <c r="BN88" i="2"/>
  <c r="BW88" i="2"/>
  <c r="BV88" i="2" s="1"/>
  <c r="CB88" i="2"/>
  <c r="CC88" i="2" s="1"/>
  <c r="BY88" i="2"/>
  <c r="BU88" i="2" s="1"/>
  <c r="CM88" i="2"/>
  <c r="CF88" i="2"/>
  <c r="CG88" i="2"/>
  <c r="BX88" i="2"/>
  <c r="BT88" i="2" s="1"/>
  <c r="CA88" i="2"/>
  <c r="CD88" i="2" s="1"/>
  <c r="BR88" i="2"/>
  <c r="BL88" i="2"/>
  <c r="BO88" i="2" s="1"/>
  <c r="BS88" i="2"/>
  <c r="CE88" i="2"/>
  <c r="AK88" i="2" s="1"/>
  <c r="CI88" i="2"/>
  <c r="L91" i="2" l="1"/>
  <c r="L88" i="2"/>
  <c r="AA38" i="3" s="1"/>
  <c r="M88" i="2"/>
  <c r="AB38" i="3" s="1"/>
  <c r="I86" i="2"/>
  <c r="X36" i="3" s="1"/>
  <c r="P86" i="2"/>
  <c r="AE36" i="3" s="1"/>
  <c r="I88" i="2"/>
  <c r="X38" i="3" s="1"/>
  <c r="P91" i="2"/>
  <c r="AE41" i="3" s="1"/>
  <c r="P88" i="2"/>
  <c r="AE38" i="3" s="1"/>
  <c r="I91" i="2"/>
  <c r="X41" i="3" s="1"/>
  <c r="M86" i="2"/>
  <c r="AB36" i="3" s="1"/>
  <c r="L86" i="2"/>
  <c r="AA36" i="3" s="1"/>
  <c r="M91" i="2"/>
  <c r="AB41" i="3" s="1"/>
  <c r="AY86" i="2"/>
  <c r="AZ86" i="2"/>
  <c r="BA86" i="2"/>
  <c r="BD86" i="2"/>
  <c r="BE86" i="2"/>
  <c r="BF86" i="2"/>
  <c r="BE88" i="2"/>
  <c r="BD88" i="2"/>
  <c r="BF88" i="2"/>
  <c r="AX88" i="2"/>
  <c r="BA88" i="2"/>
  <c r="AY88" i="2"/>
  <c r="AZ88" i="2"/>
  <c r="AZ91" i="2"/>
  <c r="BA91" i="2"/>
  <c r="AX91" i="2"/>
  <c r="AY91" i="2"/>
  <c r="BD91" i="2"/>
  <c r="BE91" i="2"/>
  <c r="AV91" i="2"/>
  <c r="AT91" i="2"/>
  <c r="BC91" i="2"/>
  <c r="BF91" i="2"/>
  <c r="AW91" i="2"/>
  <c r="AU91" i="2"/>
  <c r="AT88" i="2"/>
  <c r="AV88" i="2"/>
  <c r="BC88" i="2"/>
  <c r="AW88" i="2"/>
  <c r="AU88" i="2"/>
  <c r="AX86" i="2"/>
  <c r="AU86" i="2"/>
  <c r="AW86" i="2"/>
  <c r="AT86" i="2"/>
  <c r="AV86" i="2"/>
  <c r="BC86" i="2"/>
  <c r="AA41" i="3"/>
  <c r="BQ86" i="2"/>
  <c r="BQ88" i="2"/>
  <c r="AQ86" i="2"/>
  <c r="O91" i="2"/>
  <c r="AD41" i="3" s="1"/>
  <c r="CG85" i="2"/>
  <c r="BX85" i="2"/>
  <c r="BT85" i="2" s="1"/>
  <c r="BW85" i="2"/>
  <c r="BV85" i="2" s="1"/>
  <c r="BP85" i="2"/>
  <c r="CI85" i="2"/>
  <c r="CE85" i="2"/>
  <c r="AK85" i="2" s="1"/>
  <c r="CB85" i="2"/>
  <c r="CC85" i="2" s="1"/>
  <c r="BY85" i="2"/>
  <c r="BU85" i="2" s="1"/>
  <c r="BN85" i="2"/>
  <c r="BL85" i="2"/>
  <c r="BO85" i="2" s="1"/>
  <c r="BS85" i="2"/>
  <c r="CM85" i="2"/>
  <c r="BR85" i="2"/>
  <c r="CA85" i="2"/>
  <c r="CD85" i="2" s="1"/>
  <c r="CF85" i="2"/>
  <c r="AP88" i="2"/>
  <c r="AN88" i="2"/>
  <c r="AO86" i="2"/>
  <c r="AM86" i="2"/>
  <c r="J86" i="2"/>
  <c r="Y36" i="3" s="1"/>
  <c r="CB90" i="2"/>
  <c r="CC90" i="2" s="1"/>
  <c r="CF90" i="2"/>
  <c r="BS90" i="2"/>
  <c r="BY90" i="2"/>
  <c r="BU90" i="2" s="1"/>
  <c r="CE90" i="2"/>
  <c r="AK90" i="2" s="1"/>
  <c r="CI90" i="2"/>
  <c r="BN90" i="2"/>
  <c r="BP90" i="2"/>
  <c r="CG90" i="2"/>
  <c r="BR90" i="2"/>
  <c r="BX90" i="2"/>
  <c r="BT90" i="2" s="1"/>
  <c r="BW90" i="2"/>
  <c r="BV90" i="2" s="1"/>
  <c r="BL90" i="2"/>
  <c r="BO90" i="2" s="1"/>
  <c r="CA90" i="2"/>
  <c r="CD90" i="2" s="1"/>
  <c r="CM90" i="2"/>
  <c r="AP91" i="2"/>
  <c r="AN91" i="2"/>
  <c r="O86" i="2"/>
  <c r="AD36" i="3" s="1"/>
  <c r="BL87" i="2"/>
  <c r="BO87" i="2" s="1"/>
  <c r="CI87" i="2"/>
  <c r="CM87" i="2"/>
  <c r="BY87" i="2"/>
  <c r="BU87" i="2" s="1"/>
  <c r="CA87" i="2"/>
  <c r="CD87" i="2" s="1"/>
  <c r="BP87" i="2"/>
  <c r="CG87" i="2"/>
  <c r="BN87" i="2"/>
  <c r="BW87" i="2"/>
  <c r="BV87" i="2" s="1"/>
  <c r="BR87" i="2"/>
  <c r="CF87" i="2"/>
  <c r="BX87" i="2"/>
  <c r="BT87" i="2" s="1"/>
  <c r="CB87" i="2"/>
  <c r="CC87" i="2" s="1"/>
  <c r="CE87" i="2"/>
  <c r="AK87" i="2" s="1"/>
  <c r="BS87" i="2"/>
  <c r="M87" i="2" s="1"/>
  <c r="CH88" i="2"/>
  <c r="AR88" i="2" s="1"/>
  <c r="CH91" i="2"/>
  <c r="AR91" i="2" s="1"/>
  <c r="AQ88" i="2"/>
  <c r="O88" i="2"/>
  <c r="AD38" i="3" s="1"/>
  <c r="AO88" i="2"/>
  <c r="AM88" i="2"/>
  <c r="J88" i="2"/>
  <c r="Y38" i="3" s="1"/>
  <c r="CM89" i="2"/>
  <c r="CF89" i="2"/>
  <c r="BX89" i="2"/>
  <c r="BT89" i="2" s="1"/>
  <c r="CE89" i="2"/>
  <c r="AK89" i="2" s="1"/>
  <c r="BL89" i="2"/>
  <c r="BO89" i="2" s="1"/>
  <c r="CI89" i="2"/>
  <c r="CA89" i="2"/>
  <c r="CD89" i="2" s="1"/>
  <c r="BR89" i="2"/>
  <c r="BW89" i="2"/>
  <c r="BV89" i="2" s="1"/>
  <c r="BN89" i="2"/>
  <c r="BP89" i="2"/>
  <c r="CG89" i="2"/>
  <c r="BS89" i="2"/>
  <c r="BY89" i="2"/>
  <c r="BU89" i="2" s="1"/>
  <c r="CB89" i="2"/>
  <c r="CC89" i="2" s="1"/>
  <c r="AN86" i="2"/>
  <c r="AP86" i="2"/>
  <c r="CH86" i="2"/>
  <c r="AR86" i="2" s="1"/>
  <c r="AM91" i="2"/>
  <c r="BQ91" i="2"/>
  <c r="BJ91" i="2" s="1"/>
  <c r="AO91" i="2"/>
  <c r="J91" i="2"/>
  <c r="Y41" i="3" s="1"/>
  <c r="AQ91" i="2"/>
  <c r="CA92" i="2"/>
  <c r="CD92" i="2" s="1"/>
  <c r="CF92" i="2"/>
  <c r="BN92" i="2"/>
  <c r="CB92" i="2"/>
  <c r="CC92" i="2" s="1"/>
  <c r="CI92" i="2"/>
  <c r="BW92" i="2"/>
  <c r="BV92" i="2" s="1"/>
  <c r="BL92" i="2"/>
  <c r="BO92" i="2" s="1"/>
  <c r="CE92" i="2"/>
  <c r="AK92" i="2" s="1"/>
  <c r="CM92" i="2"/>
  <c r="BX92" i="2"/>
  <c r="BT92" i="2" s="1"/>
  <c r="BP92" i="2"/>
  <c r="BY92" i="2"/>
  <c r="BU92" i="2" s="1"/>
  <c r="BR92" i="2"/>
  <c r="CG92" i="2"/>
  <c r="BS92" i="2"/>
  <c r="I89" i="2" l="1"/>
  <c r="X39" i="3" s="1"/>
  <c r="BK91" i="2"/>
  <c r="N91" i="2" s="1"/>
  <c r="AC41" i="3" s="1"/>
  <c r="P89" i="2"/>
  <c r="AE39" i="3" s="1"/>
  <c r="BK88" i="2"/>
  <c r="N88" i="2" s="1"/>
  <c r="AC38" i="3" s="1"/>
  <c r="I90" i="2"/>
  <c r="X40" i="3" s="1"/>
  <c r="P85" i="2"/>
  <c r="AE35" i="3" s="1"/>
  <c r="I92" i="2"/>
  <c r="X42" i="3" s="1"/>
  <c r="P90" i="2"/>
  <c r="AE40" i="3" s="1"/>
  <c r="I85" i="2"/>
  <c r="X35" i="3" s="1"/>
  <c r="AJ88" i="2"/>
  <c r="BJ88" i="2"/>
  <c r="K88" i="2" s="1"/>
  <c r="Z38" i="3" s="1"/>
  <c r="P92" i="2"/>
  <c r="AE42" i="3" s="1"/>
  <c r="P87" i="2"/>
  <c r="AE37" i="3" s="1"/>
  <c r="I87" i="2"/>
  <c r="X37" i="3" s="1"/>
  <c r="M90" i="2"/>
  <c r="AB40" i="3" s="1"/>
  <c r="L85" i="2"/>
  <c r="AA35" i="3" s="1"/>
  <c r="AJ86" i="2"/>
  <c r="BJ86" i="2"/>
  <c r="BK86" i="2"/>
  <c r="L89" i="2"/>
  <c r="AA39" i="3" s="1"/>
  <c r="L92" i="2"/>
  <c r="AA42" i="3" s="1"/>
  <c r="M89" i="2"/>
  <c r="AB39" i="3" s="1"/>
  <c r="L90" i="2"/>
  <c r="AA40" i="3" s="1"/>
  <c r="M85" i="2"/>
  <c r="AB35" i="3" s="1"/>
  <c r="M92" i="2"/>
  <c r="AB42" i="3" s="1"/>
  <c r="L87" i="2"/>
  <c r="AA37" i="3" s="1"/>
  <c r="AB37" i="3"/>
  <c r="BD87" i="2"/>
  <c r="BF87" i="2"/>
  <c r="BE87" i="2"/>
  <c r="BE92" i="2"/>
  <c r="BD92" i="2"/>
  <c r="AT92" i="2"/>
  <c r="BF92" i="2"/>
  <c r="AV92" i="2"/>
  <c r="BC92" i="2"/>
  <c r="AW90" i="2"/>
  <c r="AU90" i="2"/>
  <c r="AU92" i="2"/>
  <c r="AW92" i="2"/>
  <c r="BA92" i="2"/>
  <c r="AY92" i="2"/>
  <c r="AZ92" i="2"/>
  <c r="AX92" i="2"/>
  <c r="AX89" i="2"/>
  <c r="BA89" i="2"/>
  <c r="AY89" i="2"/>
  <c r="AZ89" i="2"/>
  <c r="AZ87" i="2"/>
  <c r="AY87" i="2"/>
  <c r="BA87" i="2"/>
  <c r="BF85" i="2"/>
  <c r="BD85" i="2"/>
  <c r="BE85" i="2"/>
  <c r="AY85" i="2"/>
  <c r="AZ85" i="2"/>
  <c r="BA85" i="2"/>
  <c r="BF89" i="2"/>
  <c r="BE89" i="2"/>
  <c r="BD89" i="2"/>
  <c r="AY90" i="2"/>
  <c r="AX90" i="2"/>
  <c r="AZ90" i="2"/>
  <c r="BA90" i="2"/>
  <c r="BD90" i="2"/>
  <c r="BE90" i="2"/>
  <c r="BF90" i="2"/>
  <c r="BC90" i="2"/>
  <c r="AV90" i="2"/>
  <c r="AT90" i="2"/>
  <c r="AV89" i="2"/>
  <c r="AT89" i="2"/>
  <c r="BC89" i="2"/>
  <c r="AW89" i="2"/>
  <c r="AU89" i="2"/>
  <c r="BC87" i="2"/>
  <c r="AV87" i="2"/>
  <c r="AT87" i="2"/>
  <c r="AX87" i="2"/>
  <c r="AW87" i="2"/>
  <c r="AU87" i="2"/>
  <c r="AW85" i="2"/>
  <c r="AU85" i="2"/>
  <c r="AV85" i="2"/>
  <c r="AT85" i="2"/>
  <c r="BC85" i="2"/>
  <c r="AX85" i="2"/>
  <c r="O90" i="2"/>
  <c r="AD40" i="3" s="1"/>
  <c r="CH92" i="2"/>
  <c r="AR92" i="2" s="1"/>
  <c r="CH87" i="2"/>
  <c r="AR87" i="2" s="1"/>
  <c r="AQ85" i="2"/>
  <c r="O92" i="2"/>
  <c r="AD42" i="3" s="1"/>
  <c r="AO89" i="2"/>
  <c r="BQ89" i="2"/>
  <c r="BJ89" i="2" s="1"/>
  <c r="AM89" i="2"/>
  <c r="J89" i="2"/>
  <c r="Y39" i="3" s="1"/>
  <c r="AP89" i="2"/>
  <c r="AN89" i="2"/>
  <c r="AQ89" i="2"/>
  <c r="AP87" i="2"/>
  <c r="AN87" i="2"/>
  <c r="AN90" i="2"/>
  <c r="AP90" i="2"/>
  <c r="CH90" i="2"/>
  <c r="AR90" i="2" s="1"/>
  <c r="CH85" i="2"/>
  <c r="AR85" i="2" s="1"/>
  <c r="AQ92" i="2"/>
  <c r="AO90" i="2"/>
  <c r="AM90" i="2"/>
  <c r="BQ90" i="2"/>
  <c r="BJ90" i="2" s="1"/>
  <c r="J90" i="2"/>
  <c r="Y40" i="3" s="1"/>
  <c r="AP92" i="2"/>
  <c r="AN92" i="2"/>
  <c r="AM87" i="2"/>
  <c r="AO87" i="2"/>
  <c r="BQ87" i="2"/>
  <c r="BJ87" i="2" s="1"/>
  <c r="J87" i="2"/>
  <c r="Y37" i="3" s="1"/>
  <c r="AQ90" i="2"/>
  <c r="AP85" i="2"/>
  <c r="AN85" i="2"/>
  <c r="AM92" i="2"/>
  <c r="BQ92" i="2"/>
  <c r="BJ92" i="2" s="1"/>
  <c r="AO92" i="2"/>
  <c r="J92" i="2"/>
  <c r="Y42" i="3" s="1"/>
  <c r="AJ91" i="2"/>
  <c r="K91" i="2"/>
  <c r="O89" i="2"/>
  <c r="AD39" i="3" s="1"/>
  <c r="CH89" i="2"/>
  <c r="AR89" i="2" s="1"/>
  <c r="AQ87" i="2"/>
  <c r="O87" i="2"/>
  <c r="AD37" i="3" s="1"/>
  <c r="O85" i="2"/>
  <c r="AD35" i="3" s="1"/>
  <c r="AO85" i="2"/>
  <c r="AM85" i="2"/>
  <c r="BQ85" i="2"/>
  <c r="BJ85" i="2" s="1"/>
  <c r="J85" i="2"/>
  <c r="Y35" i="3" s="1"/>
  <c r="BK92" i="2" l="1"/>
  <c r="N92" i="2" s="1"/>
  <c r="AC42" i="3" s="1"/>
  <c r="BK90" i="2"/>
  <c r="N90" i="2" s="1"/>
  <c r="AC40" i="3" s="1"/>
  <c r="BK87" i="2"/>
  <c r="BK85" i="2"/>
  <c r="N85" i="2" s="1"/>
  <c r="AC35" i="3" s="1"/>
  <c r="BK89" i="2"/>
  <c r="N89" i="2" s="1"/>
  <c r="AC39" i="3" s="1"/>
  <c r="AJ90" i="2"/>
  <c r="K90" i="2"/>
  <c r="CM96" i="2"/>
  <c r="CA96" i="2"/>
  <c r="CD96" i="2" s="1"/>
  <c r="BR96" i="2"/>
  <c r="BP96" i="2"/>
  <c r="BY96" i="2"/>
  <c r="BU96" i="2" s="1"/>
  <c r="CG96" i="2"/>
  <c r="BN96" i="2"/>
  <c r="CF96" i="2"/>
  <c r="CI96" i="2"/>
  <c r="BS96" i="2"/>
  <c r="CB96" i="2"/>
  <c r="CC96" i="2" s="1"/>
  <c r="BL96" i="2"/>
  <c r="BO96" i="2" s="1"/>
  <c r="BW96" i="2"/>
  <c r="BV96" i="2" s="1"/>
  <c r="BX96" i="2"/>
  <c r="BT96" i="2" s="1"/>
  <c r="CE96" i="2"/>
  <c r="AK96" i="2" s="1"/>
  <c r="AJ89" i="2"/>
  <c r="K89" i="2"/>
  <c r="Z41" i="3"/>
  <c r="CG94" i="2"/>
  <c r="CB94" i="2"/>
  <c r="CC94" i="2" s="1"/>
  <c r="CA94" i="2"/>
  <c r="CD94" i="2" s="1"/>
  <c r="CI94" i="2"/>
  <c r="BS94" i="2"/>
  <c r="CM94" i="2"/>
  <c r="CF94" i="2"/>
  <c r="BN94" i="2"/>
  <c r="BR94" i="2"/>
  <c r="CE94" i="2"/>
  <c r="AK94" i="2" s="1"/>
  <c r="BW94" i="2"/>
  <c r="BV94" i="2" s="1"/>
  <c r="BL94" i="2"/>
  <c r="BO94" i="2" s="1"/>
  <c r="BY94" i="2"/>
  <c r="BU94" i="2" s="1"/>
  <c r="BX94" i="2"/>
  <c r="BT94" i="2" s="1"/>
  <c r="BP94" i="2"/>
  <c r="AJ85" i="2"/>
  <c r="K85" i="2"/>
  <c r="AJ92" i="2"/>
  <c r="K92" i="2"/>
  <c r="AJ87" i="2"/>
  <c r="K87" i="2"/>
  <c r="M96" i="2" l="1"/>
  <c r="AB46" i="3" s="1"/>
  <c r="I96" i="2"/>
  <c r="X46" i="3" s="1"/>
  <c r="P96" i="2"/>
  <c r="AE46" i="3" s="1"/>
  <c r="I94" i="2"/>
  <c r="X44" i="3" s="1"/>
  <c r="L96" i="2"/>
  <c r="AA46" i="3" s="1"/>
  <c r="P94" i="2"/>
  <c r="AE44" i="3" s="1"/>
  <c r="L94" i="2"/>
  <c r="AA44" i="3" s="1"/>
  <c r="M94" i="2"/>
  <c r="AB44" i="3" s="1"/>
  <c r="BF94" i="2"/>
  <c r="BE94" i="2"/>
  <c r="AV94" i="2"/>
  <c r="BC94" i="2"/>
  <c r="BD94" i="2"/>
  <c r="AT94" i="2"/>
  <c r="BA96" i="2"/>
  <c r="AY96" i="2"/>
  <c r="AZ96" i="2"/>
  <c r="AX96" i="2"/>
  <c r="AY94" i="2"/>
  <c r="AX94" i="2"/>
  <c r="AZ94" i="2"/>
  <c r="BA94" i="2"/>
  <c r="AW96" i="2"/>
  <c r="AU96" i="2"/>
  <c r="BE96" i="2"/>
  <c r="BF96" i="2"/>
  <c r="AT96" i="2"/>
  <c r="BC96" i="2"/>
  <c r="AV96" i="2"/>
  <c r="BD96" i="2"/>
  <c r="AW94" i="2"/>
  <c r="AU94" i="2"/>
  <c r="K86" i="2"/>
  <c r="Z36" i="3" s="1"/>
  <c r="CH94" i="2"/>
  <c r="AR94" i="2" s="1"/>
  <c r="Z37" i="3"/>
  <c r="Z35" i="3"/>
  <c r="O94" i="2"/>
  <c r="AD44" i="3" s="1"/>
  <c r="Z39" i="3"/>
  <c r="CH96" i="2"/>
  <c r="AR96" i="2" s="1"/>
  <c r="O96" i="2"/>
  <c r="AD46" i="3" s="1"/>
  <c r="AN94" i="2"/>
  <c r="AP94" i="2"/>
  <c r="Z40" i="3"/>
  <c r="AO96" i="2"/>
  <c r="BQ96" i="2"/>
  <c r="BJ96" i="2" s="1"/>
  <c r="AM96" i="2"/>
  <c r="J96" i="2"/>
  <c r="Y46" i="3" s="1"/>
  <c r="Z42" i="3"/>
  <c r="AO94" i="2"/>
  <c r="BQ94" i="2"/>
  <c r="BJ94" i="2" s="1"/>
  <c r="AM94" i="2"/>
  <c r="J94" i="2"/>
  <c r="Y44" i="3" s="1"/>
  <c r="AQ94" i="2"/>
  <c r="CM99" i="2"/>
  <c r="CF99" i="2"/>
  <c r="CG99" i="2"/>
  <c r="CI99" i="2"/>
  <c r="CA99" i="2"/>
  <c r="CD99" i="2" s="1"/>
  <c r="CB99" i="2"/>
  <c r="CC99" i="2" s="1"/>
  <c r="BS99" i="2"/>
  <c r="CE99" i="2"/>
  <c r="AK99" i="2" s="1"/>
  <c r="BY99" i="2"/>
  <c r="BU99" i="2" s="1"/>
  <c r="BW99" i="2"/>
  <c r="BV99" i="2" s="1"/>
  <c r="BX99" i="2"/>
  <c r="BT99" i="2" s="1"/>
  <c r="BN99" i="2"/>
  <c r="BR99" i="2"/>
  <c r="BP99" i="2"/>
  <c r="BL99" i="2"/>
  <c r="BO99" i="2" s="1"/>
  <c r="AQ96" i="2"/>
  <c r="AP96" i="2"/>
  <c r="AN96" i="2"/>
  <c r="M99" i="2" l="1"/>
  <c r="AB49" i="3" s="1"/>
  <c r="I99" i="2"/>
  <c r="X49" i="3" s="1"/>
  <c r="BK94" i="2"/>
  <c r="N94" i="2" s="1"/>
  <c r="AC44" i="3" s="1"/>
  <c r="BK96" i="2"/>
  <c r="N96" i="2" s="1"/>
  <c r="AC46" i="3" s="1"/>
  <c r="P99" i="2"/>
  <c r="AE49" i="3" s="1"/>
  <c r="L99" i="2"/>
  <c r="AA49" i="3" s="1"/>
  <c r="BD99" i="2"/>
  <c r="BE99" i="2"/>
  <c r="AV99" i="2"/>
  <c r="BF99" i="2"/>
  <c r="AT99" i="2"/>
  <c r="BC99" i="2"/>
  <c r="AW99" i="2"/>
  <c r="AU99" i="2"/>
  <c r="AZ99" i="2"/>
  <c r="AY99" i="2"/>
  <c r="AX99" i="2"/>
  <c r="BA99" i="2"/>
  <c r="CH99" i="2"/>
  <c r="AR99" i="2" s="1"/>
  <c r="CA97" i="2"/>
  <c r="CD97" i="2" s="1"/>
  <c r="CF97" i="2"/>
  <c r="CI97" i="2"/>
  <c r="CB97" i="2"/>
  <c r="CC97" i="2" s="1"/>
  <c r="CG97" i="2"/>
  <c r="BN97" i="2"/>
  <c r="BS97" i="2"/>
  <c r="BR97" i="2"/>
  <c r="BW97" i="2"/>
  <c r="BV97" i="2" s="1"/>
  <c r="CM97" i="2"/>
  <c r="BL97" i="2"/>
  <c r="BO97" i="2" s="1"/>
  <c r="CE97" i="2"/>
  <c r="AK97" i="2" s="1"/>
  <c r="BX97" i="2"/>
  <c r="BT97" i="2" s="1"/>
  <c r="BY97" i="2"/>
  <c r="BU97" i="2" s="1"/>
  <c r="BP97" i="2"/>
  <c r="O99" i="2"/>
  <c r="AD49" i="3" s="1"/>
  <c r="AP99" i="2"/>
  <c r="AN99" i="2"/>
  <c r="CF100" i="2"/>
  <c r="CG100" i="2"/>
  <c r="CE100" i="2"/>
  <c r="AK100" i="2" s="1"/>
  <c r="CB100" i="2"/>
  <c r="CC100" i="2" s="1"/>
  <c r="CA100" i="2"/>
  <c r="CD100" i="2" s="1"/>
  <c r="BN100" i="2"/>
  <c r="BS100" i="2"/>
  <c r="CM100" i="2"/>
  <c r="BX100" i="2"/>
  <c r="BT100" i="2" s="1"/>
  <c r="BW100" i="2"/>
  <c r="BV100" i="2" s="1"/>
  <c r="BR100" i="2"/>
  <c r="BP100" i="2"/>
  <c r="BL100" i="2"/>
  <c r="BO100" i="2" s="1"/>
  <c r="BY100" i="2"/>
  <c r="BU100" i="2" s="1"/>
  <c r="CI100" i="2"/>
  <c r="CF95" i="2"/>
  <c r="BW95" i="2"/>
  <c r="BV95" i="2" s="1"/>
  <c r="CM95" i="2"/>
  <c r="CB95" i="2"/>
  <c r="CC95" i="2" s="1"/>
  <c r="CA95" i="2"/>
  <c r="CD95" i="2" s="1"/>
  <c r="BS95" i="2"/>
  <c r="CI95" i="2"/>
  <c r="CG95" i="2"/>
  <c r="CE95" i="2"/>
  <c r="AK95" i="2" s="1"/>
  <c r="BP95" i="2"/>
  <c r="BR95" i="2"/>
  <c r="BX95" i="2"/>
  <c r="BT95" i="2" s="1"/>
  <c r="BY95" i="2"/>
  <c r="BU95" i="2" s="1"/>
  <c r="BN95" i="2"/>
  <c r="BL95" i="2"/>
  <c r="BO95" i="2" s="1"/>
  <c r="AJ94" i="2"/>
  <c r="K94" i="2"/>
  <c r="AQ99" i="2"/>
  <c r="CA98" i="2"/>
  <c r="CD98" i="2" s="1"/>
  <c r="CG98" i="2"/>
  <c r="CF98" i="2"/>
  <c r="CI98" i="2"/>
  <c r="CE98" i="2"/>
  <c r="AK98" i="2" s="1"/>
  <c r="BW98" i="2"/>
  <c r="BV98" i="2" s="1"/>
  <c r="BS98" i="2"/>
  <c r="CM98" i="2"/>
  <c r="BP98" i="2"/>
  <c r="BL98" i="2"/>
  <c r="BO98" i="2" s="1"/>
  <c r="BR98" i="2"/>
  <c r="BY98" i="2"/>
  <c r="BU98" i="2" s="1"/>
  <c r="CB98" i="2"/>
  <c r="CC98" i="2" s="1"/>
  <c r="BN98" i="2"/>
  <c r="BX98" i="2"/>
  <c r="BT98" i="2" s="1"/>
  <c r="CB93" i="2"/>
  <c r="CC93" i="2" s="1"/>
  <c r="CF93" i="2"/>
  <c r="CA93" i="2"/>
  <c r="CD93" i="2" s="1"/>
  <c r="CI93" i="2"/>
  <c r="CG93" i="2"/>
  <c r="CM93" i="2"/>
  <c r="CE93" i="2"/>
  <c r="AK93" i="2" s="1"/>
  <c r="BS93" i="2"/>
  <c r="BY93" i="2"/>
  <c r="BU93" i="2" s="1"/>
  <c r="BW93" i="2"/>
  <c r="BV93" i="2" s="1"/>
  <c r="BP93" i="2"/>
  <c r="BL93" i="2"/>
  <c r="BO93" i="2" s="1"/>
  <c r="BN93" i="2"/>
  <c r="BX93" i="2"/>
  <c r="BT93" i="2" s="1"/>
  <c r="BR93" i="2"/>
  <c r="AM99" i="2"/>
  <c r="AO99" i="2"/>
  <c r="BQ99" i="2"/>
  <c r="BJ99" i="2" s="1"/>
  <c r="J99" i="2"/>
  <c r="Y49" i="3" s="1"/>
  <c r="AJ96" i="2"/>
  <c r="K96" i="2"/>
  <c r="L98" i="2" l="1"/>
  <c r="M100" i="2"/>
  <c r="AB50" i="3" s="1"/>
  <c r="I98" i="2"/>
  <c r="X48" i="3" s="1"/>
  <c r="L100" i="2"/>
  <c r="AA50" i="3" s="1"/>
  <c r="P98" i="2"/>
  <c r="AE48" i="3" s="1"/>
  <c r="P93" i="2"/>
  <c r="AE43" i="3" s="1"/>
  <c r="P97" i="2"/>
  <c r="AE47" i="3" s="1"/>
  <c r="I95" i="2"/>
  <c r="X45" i="3" s="1"/>
  <c r="L95" i="2"/>
  <c r="AA45" i="3" s="1"/>
  <c r="P100" i="2"/>
  <c r="AE50" i="3" s="1"/>
  <c r="L97" i="2"/>
  <c r="AA47" i="3" s="1"/>
  <c r="I93" i="2"/>
  <c r="X43" i="3" s="1"/>
  <c r="M98" i="2"/>
  <c r="AB48" i="3" s="1"/>
  <c r="P95" i="2"/>
  <c r="AE45" i="3" s="1"/>
  <c r="I100" i="2"/>
  <c r="X50" i="3" s="1"/>
  <c r="I97" i="2"/>
  <c r="X47" i="3" s="1"/>
  <c r="BK99" i="2"/>
  <c r="N99" i="2" s="1"/>
  <c r="AC49" i="3" s="1"/>
  <c r="L93" i="2"/>
  <c r="AA43" i="3" s="1"/>
  <c r="M93" i="2"/>
  <c r="AB43" i="3" s="1"/>
  <c r="M95" i="2"/>
  <c r="AB45" i="3" s="1"/>
  <c r="M97" i="2"/>
  <c r="AB47" i="3" s="1"/>
  <c r="AZ93" i="2"/>
  <c r="BA93" i="2"/>
  <c r="AY93" i="2"/>
  <c r="AX93" i="2"/>
  <c r="BD95" i="2"/>
  <c r="BE95" i="2"/>
  <c r="BF95" i="2"/>
  <c r="AT95" i="2"/>
  <c r="AV95" i="2"/>
  <c r="BC95" i="2"/>
  <c r="BA100" i="2"/>
  <c r="AZ100" i="2"/>
  <c r="AY100" i="2"/>
  <c r="AX100" i="2"/>
  <c r="BF97" i="2"/>
  <c r="BD97" i="2"/>
  <c r="BC97" i="2"/>
  <c r="BE97" i="2"/>
  <c r="AV97" i="2"/>
  <c r="AT97" i="2"/>
  <c r="AY98" i="2"/>
  <c r="BA98" i="2"/>
  <c r="AX98" i="2"/>
  <c r="AZ98" i="2"/>
  <c r="AU100" i="2"/>
  <c r="AW100" i="2"/>
  <c r="BF93" i="2"/>
  <c r="BD93" i="2"/>
  <c r="BC93" i="2"/>
  <c r="AT93" i="2"/>
  <c r="BE93" i="2"/>
  <c r="AV93" i="2"/>
  <c r="BE98" i="2"/>
  <c r="BD98" i="2"/>
  <c r="BF98" i="2"/>
  <c r="AV98" i="2"/>
  <c r="BC98" i="2"/>
  <c r="AT98" i="2"/>
  <c r="AW98" i="2"/>
  <c r="AU98" i="2"/>
  <c r="AW95" i="2"/>
  <c r="AU95" i="2"/>
  <c r="BE100" i="2"/>
  <c r="BD100" i="2"/>
  <c r="AT100" i="2"/>
  <c r="AV100" i="2"/>
  <c r="BC100" i="2"/>
  <c r="BF100" i="2"/>
  <c r="AW93" i="2"/>
  <c r="AU93" i="2"/>
  <c r="AZ95" i="2"/>
  <c r="AY95" i="2"/>
  <c r="BA95" i="2"/>
  <c r="AX95" i="2"/>
  <c r="AY97" i="2"/>
  <c r="AZ97" i="2"/>
  <c r="AX97" i="2"/>
  <c r="BA97" i="2"/>
  <c r="AW97" i="2"/>
  <c r="AU97" i="2"/>
  <c r="AQ100" i="2"/>
  <c r="AP100" i="2"/>
  <c r="AN100" i="2"/>
  <c r="AQ97" i="2"/>
  <c r="AN97" i="2"/>
  <c r="AP97" i="2"/>
  <c r="CH93" i="2"/>
  <c r="AR93" i="2" s="1"/>
  <c r="O95" i="2"/>
  <c r="AD45" i="3" s="1"/>
  <c r="AP95" i="2"/>
  <c r="AN95" i="2"/>
  <c r="AO100" i="2"/>
  <c r="BQ100" i="2"/>
  <c r="BJ100" i="2" s="1"/>
  <c r="AM100" i="2"/>
  <c r="J100" i="2"/>
  <c r="Y50" i="3" s="1"/>
  <c r="AJ99" i="2"/>
  <c r="K99" i="2"/>
  <c r="AQ93" i="2"/>
  <c r="AM98" i="2"/>
  <c r="BQ98" i="2"/>
  <c r="BJ98" i="2" s="1"/>
  <c r="AO98" i="2"/>
  <c r="J98" i="2"/>
  <c r="Y48" i="3" s="1"/>
  <c r="AP98" i="2"/>
  <c r="AN98" i="2"/>
  <c r="AQ95" i="2"/>
  <c r="CH100" i="2"/>
  <c r="AR100" i="2" s="1"/>
  <c r="AO97" i="2"/>
  <c r="BQ97" i="2"/>
  <c r="BJ97" i="2" s="1"/>
  <c r="AM97" i="2"/>
  <c r="J97" i="2"/>
  <c r="Y47" i="3" s="1"/>
  <c r="CH97" i="2"/>
  <c r="AR97" i="2" s="1"/>
  <c r="AQ98" i="2"/>
  <c r="AA48" i="3"/>
  <c r="AM95" i="2"/>
  <c r="AO95" i="2"/>
  <c r="BQ95" i="2"/>
  <c r="BJ95" i="2" s="1"/>
  <c r="J95" i="2"/>
  <c r="Y45" i="3" s="1"/>
  <c r="AM93" i="2"/>
  <c r="BQ93" i="2"/>
  <c r="BJ93" i="2" s="1"/>
  <c r="AO93" i="2"/>
  <c r="J93" i="2"/>
  <c r="Y43" i="3" s="1"/>
  <c r="AP93" i="2"/>
  <c r="AN93" i="2"/>
  <c r="Z44" i="3"/>
  <c r="Z46" i="3"/>
  <c r="O93" i="2"/>
  <c r="AD43" i="3" s="1"/>
  <c r="O98" i="2"/>
  <c r="AD48" i="3" s="1"/>
  <c r="CH98" i="2"/>
  <c r="AR98" i="2" s="1"/>
  <c r="CH95" i="2"/>
  <c r="AR95" i="2" s="1"/>
  <c r="O100" i="2"/>
  <c r="AD50" i="3" s="1"/>
  <c r="O97" i="2"/>
  <c r="AD47" i="3" s="1"/>
  <c r="BK97" i="2" l="1"/>
  <c r="N97" i="2" s="1"/>
  <c r="AC47" i="3" s="1"/>
  <c r="BK100" i="2"/>
  <c r="N100" i="2" s="1"/>
  <c r="AC50" i="3" s="1"/>
  <c r="BK98" i="2"/>
  <c r="N98" i="2" s="1"/>
  <c r="AC48" i="3" s="1"/>
  <c r="BK93" i="2"/>
  <c r="N93" i="2" s="1"/>
  <c r="AC43" i="3" s="1"/>
  <c r="BK95" i="2"/>
  <c r="N95" i="2" s="1"/>
  <c r="AC45" i="3" s="1"/>
  <c r="CI104" i="2"/>
  <c r="BN104" i="2"/>
  <c r="BW104" i="2"/>
  <c r="BV104" i="2" s="1"/>
  <c r="CB104" i="2"/>
  <c r="CC104" i="2" s="1"/>
  <c r="CM104" i="2"/>
  <c r="BP104" i="2"/>
  <c r="CA104" i="2"/>
  <c r="CD104" i="2" s="1"/>
  <c r="CG104" i="2"/>
  <c r="BR104" i="2"/>
  <c r="CF104" i="2"/>
  <c r="CE104" i="2"/>
  <c r="AK104" i="2" s="1"/>
  <c r="BS104" i="2"/>
  <c r="BX104" i="2"/>
  <c r="BT104" i="2" s="1"/>
  <c r="BY104" i="2"/>
  <c r="BU104" i="2" s="1"/>
  <c r="BL104" i="2"/>
  <c r="BO104" i="2" s="1"/>
  <c r="CB102" i="2"/>
  <c r="CC102" i="2" s="1"/>
  <c r="BX102" i="2"/>
  <c r="BT102" i="2" s="1"/>
  <c r="CF102" i="2"/>
  <c r="CE102" i="2"/>
  <c r="AK102" i="2" s="1"/>
  <c r="BR102" i="2"/>
  <c r="CG102" i="2"/>
  <c r="BN102" i="2"/>
  <c r="BW102" i="2"/>
  <c r="BV102" i="2" s="1"/>
  <c r="CM102" i="2"/>
  <c r="BS102" i="2"/>
  <c r="BY102" i="2"/>
  <c r="BU102" i="2" s="1"/>
  <c r="CA102" i="2"/>
  <c r="CD102" i="2" s="1"/>
  <c r="BL102" i="2"/>
  <c r="BO102" i="2" s="1"/>
  <c r="BP102" i="2"/>
  <c r="CI102" i="2"/>
  <c r="AJ95" i="2"/>
  <c r="K95" i="2"/>
  <c r="AJ93" i="2"/>
  <c r="K93" i="2"/>
  <c r="AJ97" i="2"/>
  <c r="K97" i="2"/>
  <c r="AJ98" i="2"/>
  <c r="K98" i="2"/>
  <c r="Z49" i="3"/>
  <c r="AJ100" i="2"/>
  <c r="K100" i="2"/>
  <c r="M102" i="2" l="1"/>
  <c r="AB52" i="3" s="1"/>
  <c r="I102" i="2"/>
  <c r="X52" i="3" s="1"/>
  <c r="P102" i="2"/>
  <c r="AE52" i="3" s="1"/>
  <c r="I104" i="2"/>
  <c r="X54" i="3" s="1"/>
  <c r="P104" i="2"/>
  <c r="AE54" i="3" s="1"/>
  <c r="L104" i="2"/>
  <c r="AA54" i="3" s="1"/>
  <c r="L102" i="2"/>
  <c r="AA52" i="3" s="1"/>
  <c r="M104" i="2"/>
  <c r="AB54" i="3" s="1"/>
  <c r="AW102" i="2"/>
  <c r="AU102" i="2"/>
  <c r="BD102" i="2"/>
  <c r="AV102" i="2"/>
  <c r="BE102" i="2"/>
  <c r="BF102" i="2"/>
  <c r="BC102" i="2"/>
  <c r="AT102" i="2"/>
  <c r="BE104" i="2"/>
  <c r="BD104" i="2"/>
  <c r="AT104" i="2"/>
  <c r="BF104" i="2"/>
  <c r="BC104" i="2"/>
  <c r="AV104" i="2"/>
  <c r="BA104" i="2"/>
  <c r="AY104" i="2"/>
  <c r="AZ104" i="2"/>
  <c r="AX104" i="2"/>
  <c r="AY102" i="2"/>
  <c r="AZ102" i="2"/>
  <c r="AX102" i="2"/>
  <c r="BA102" i="2"/>
  <c r="AW104" i="2"/>
  <c r="AU104" i="2"/>
  <c r="AP104" i="2"/>
  <c r="AN104" i="2"/>
  <c r="Z47" i="3"/>
  <c r="O102" i="2"/>
  <c r="AD52" i="3" s="1"/>
  <c r="O104" i="2"/>
  <c r="AD54" i="3" s="1"/>
  <c r="Z50" i="3"/>
  <c r="Z48" i="3"/>
  <c r="Z43" i="3"/>
  <c r="Z45" i="3"/>
  <c r="AP102" i="2"/>
  <c r="AN102" i="2"/>
  <c r="CH102" i="2"/>
  <c r="AR102" i="2" s="1"/>
  <c r="AM104" i="2"/>
  <c r="BQ104" i="2"/>
  <c r="BJ104" i="2" s="1"/>
  <c r="AO104" i="2"/>
  <c r="J104" i="2"/>
  <c r="Y54" i="3" s="1"/>
  <c r="CA107" i="2"/>
  <c r="CD107" i="2" s="1"/>
  <c r="CI107" i="2"/>
  <c r="BX107" i="2"/>
  <c r="BT107" i="2" s="1"/>
  <c r="BR107" i="2"/>
  <c r="BS107" i="2"/>
  <c r="CG107" i="2"/>
  <c r="CM107" i="2"/>
  <c r="BP107" i="2"/>
  <c r="BY107" i="2"/>
  <c r="BU107" i="2" s="1"/>
  <c r="BW107" i="2"/>
  <c r="BV107" i="2" s="1"/>
  <c r="P107" i="2" s="1"/>
  <c r="V13" i="9" s="1"/>
  <c r="CB107" i="2"/>
  <c r="CC107" i="2" s="1"/>
  <c r="CF107" i="2"/>
  <c r="BL107" i="2"/>
  <c r="BO107" i="2" s="1"/>
  <c r="BN107" i="2"/>
  <c r="CE107" i="2"/>
  <c r="AK107" i="2" s="1"/>
  <c r="AM102" i="2"/>
  <c r="AO102" i="2"/>
  <c r="BQ102" i="2"/>
  <c r="BJ102" i="2" s="1"/>
  <c r="J102" i="2"/>
  <c r="Y52" i="3" s="1"/>
  <c r="AQ102" i="2"/>
  <c r="AQ104" i="2"/>
  <c r="CH104" i="2"/>
  <c r="AR104" i="2" s="1"/>
  <c r="BK102" i="2" l="1"/>
  <c r="N102" i="2" s="1"/>
  <c r="AC52" i="3" s="1"/>
  <c r="I107" i="2"/>
  <c r="O13" i="9" s="1"/>
  <c r="BK104" i="2"/>
  <c r="N104" i="2" s="1"/>
  <c r="AC54" i="3" s="1"/>
  <c r="M107" i="2"/>
  <c r="S13" i="9" s="1"/>
  <c r="L107" i="2"/>
  <c r="R13" i="9" s="1"/>
  <c r="BD107" i="2"/>
  <c r="BE107" i="2"/>
  <c r="AV107" i="2"/>
  <c r="BF107" i="2"/>
  <c r="AT107" i="2"/>
  <c r="BC107" i="2"/>
  <c r="AZ107" i="2"/>
  <c r="BA107" i="2"/>
  <c r="AX107" i="2"/>
  <c r="AY107" i="2"/>
  <c r="AW107" i="2"/>
  <c r="AU107" i="2"/>
  <c r="AO107" i="2"/>
  <c r="BQ107" i="2"/>
  <c r="BJ107" i="2" s="1"/>
  <c r="AM107" i="2"/>
  <c r="J107" i="2"/>
  <c r="P13" i="9" s="1"/>
  <c r="AQ107" i="2"/>
  <c r="CF101" i="2"/>
  <c r="CG101" i="2"/>
  <c r="CE101" i="2"/>
  <c r="AK101" i="2" s="1"/>
  <c r="BS101" i="2"/>
  <c r="BX101" i="2"/>
  <c r="BT101" i="2" s="1"/>
  <c r="BL101" i="2"/>
  <c r="BO101" i="2" s="1"/>
  <c r="CA101" i="2"/>
  <c r="CD101" i="2" s="1"/>
  <c r="CI101" i="2"/>
  <c r="BY101" i="2"/>
  <c r="BU101" i="2" s="1"/>
  <c r="BW101" i="2"/>
  <c r="BV101" i="2" s="1"/>
  <c r="BP101" i="2"/>
  <c r="CB101" i="2"/>
  <c r="CC101" i="2" s="1"/>
  <c r="CM101" i="2"/>
  <c r="BN101" i="2"/>
  <c r="BR101" i="2"/>
  <c r="CF108" i="2"/>
  <c r="CG108" i="2"/>
  <c r="CM108" i="2"/>
  <c r="CI108" i="2"/>
  <c r="CB108" i="2"/>
  <c r="CC108" i="2" s="1"/>
  <c r="BY108" i="2"/>
  <c r="BU108" i="2" s="1"/>
  <c r="BL108" i="2"/>
  <c r="BO108" i="2" s="1"/>
  <c r="BX108" i="2"/>
  <c r="BT108" i="2" s="1"/>
  <c r="CE108" i="2"/>
  <c r="AK108" i="2" s="1"/>
  <c r="BR108" i="2"/>
  <c r="CA108" i="2"/>
  <c r="CD108" i="2" s="1"/>
  <c r="BN108" i="2"/>
  <c r="BW108" i="2"/>
  <c r="BV108" i="2" s="1"/>
  <c r="P108" i="2" s="1"/>
  <c r="V14" i="9" s="1"/>
  <c r="BS108" i="2"/>
  <c r="BP108" i="2"/>
  <c r="CI105" i="2"/>
  <c r="BR105" i="2"/>
  <c r="BS105" i="2"/>
  <c r="CB105" i="2"/>
  <c r="CC105" i="2" s="1"/>
  <c r="CG105" i="2"/>
  <c r="BL105" i="2"/>
  <c r="BO105" i="2" s="1"/>
  <c r="CA105" i="2"/>
  <c r="CD105" i="2" s="1"/>
  <c r="CM105" i="2"/>
  <c r="BY105" i="2"/>
  <c r="BU105" i="2" s="1"/>
  <c r="CF105" i="2"/>
  <c r="BP105" i="2"/>
  <c r="BN105" i="2"/>
  <c r="CE105" i="2"/>
  <c r="AK105" i="2" s="1"/>
  <c r="BX105" i="2"/>
  <c r="BT105" i="2" s="1"/>
  <c r="BW105" i="2"/>
  <c r="BV105" i="2" s="1"/>
  <c r="P105" i="2" s="1"/>
  <c r="V11" i="9" s="1"/>
  <c r="AJ102" i="2"/>
  <c r="K102" i="2"/>
  <c r="Z52" i="3" s="1"/>
  <c r="CH107" i="2"/>
  <c r="AR107" i="2" s="1"/>
  <c r="AJ104" i="2"/>
  <c r="K104" i="2"/>
  <c r="Z54" i="3" s="1"/>
  <c r="O107" i="2"/>
  <c r="U13" i="9" s="1"/>
  <c r="AN107" i="2"/>
  <c r="AP107" i="2"/>
  <c r="CB103" i="2"/>
  <c r="CC103" i="2" s="1"/>
  <c r="BN103" i="2"/>
  <c r="BX103" i="2"/>
  <c r="BT103" i="2" s="1"/>
  <c r="CF103" i="2"/>
  <c r="CG103" i="2"/>
  <c r="CE103" i="2"/>
  <c r="AK103" i="2" s="1"/>
  <c r="BW103" i="2"/>
  <c r="BV103" i="2" s="1"/>
  <c r="BS103" i="2"/>
  <c r="BR103" i="2"/>
  <c r="BY103" i="2"/>
  <c r="BU103" i="2" s="1"/>
  <c r="CI103" i="2"/>
  <c r="CA103" i="2"/>
  <c r="CD103" i="2" s="1"/>
  <c r="BL103" i="2"/>
  <c r="BO103" i="2" s="1"/>
  <c r="CM103" i="2"/>
  <c r="BP103" i="2"/>
  <c r="CG106" i="2"/>
  <c r="BW106" i="2"/>
  <c r="BV106" i="2" s="1"/>
  <c r="P106" i="2" s="1"/>
  <c r="V12" i="9" s="1"/>
  <c r="CI106" i="2"/>
  <c r="CF106" i="2"/>
  <c r="CA106" i="2"/>
  <c r="CD106" i="2" s="1"/>
  <c r="BX106" i="2"/>
  <c r="BT106" i="2" s="1"/>
  <c r="BN106" i="2"/>
  <c r="BY106" i="2"/>
  <c r="BU106" i="2" s="1"/>
  <c r="CE106" i="2"/>
  <c r="AK106" i="2" s="1"/>
  <c r="CM106" i="2"/>
  <c r="CB106" i="2"/>
  <c r="CC106" i="2" s="1"/>
  <c r="BR106" i="2"/>
  <c r="BP106" i="2"/>
  <c r="BS106" i="2"/>
  <c r="BL106" i="2"/>
  <c r="BO106" i="2" s="1"/>
  <c r="I106" i="2" l="1"/>
  <c r="O12" i="9" s="1"/>
  <c r="L106" i="2"/>
  <c r="R12" i="9" s="1"/>
  <c r="M108" i="2"/>
  <c r="S14" i="9" s="1"/>
  <c r="M105" i="2"/>
  <c r="S11" i="9" s="1"/>
  <c r="BK107" i="2"/>
  <c r="N107" i="2" s="1"/>
  <c r="T13" i="9" s="1"/>
  <c r="I105" i="2"/>
  <c r="O11" i="9" s="1"/>
  <c r="M101" i="2"/>
  <c r="AB51" i="3" s="1"/>
  <c r="P103" i="2"/>
  <c r="AE53" i="3" s="1"/>
  <c r="L101" i="2"/>
  <c r="AA51" i="3" s="1"/>
  <c r="I103" i="2"/>
  <c r="X53" i="3" s="1"/>
  <c r="I108" i="2"/>
  <c r="O14" i="9" s="1"/>
  <c r="P101" i="2"/>
  <c r="AE51" i="3" s="1"/>
  <c r="I101" i="2"/>
  <c r="X51" i="3" s="1"/>
  <c r="M103" i="2"/>
  <c r="AB53" i="3" s="1"/>
  <c r="L108" i="2"/>
  <c r="R14" i="9" s="1"/>
  <c r="M106" i="2"/>
  <c r="S12" i="9" s="1"/>
  <c r="L103" i="2"/>
  <c r="AA53" i="3" s="1"/>
  <c r="L105" i="2"/>
  <c r="R11" i="9" s="1"/>
  <c r="BF105" i="2"/>
  <c r="BE105" i="2"/>
  <c r="BC105" i="2"/>
  <c r="AV105" i="2"/>
  <c r="AT105" i="2"/>
  <c r="BD105" i="2"/>
  <c r="AW105" i="2"/>
  <c r="AU105" i="2"/>
  <c r="AU108" i="2"/>
  <c r="AW108" i="2"/>
  <c r="AY101" i="2"/>
  <c r="AZ101" i="2"/>
  <c r="AX101" i="2"/>
  <c r="BA101" i="2"/>
  <c r="AY106" i="2"/>
  <c r="AX106" i="2"/>
  <c r="AZ106" i="2"/>
  <c r="BA106" i="2"/>
  <c r="BA108" i="2"/>
  <c r="AY108" i="2"/>
  <c r="AX108" i="2"/>
  <c r="AZ108" i="2"/>
  <c r="BE106" i="2"/>
  <c r="BF106" i="2"/>
  <c r="BC106" i="2"/>
  <c r="BD106" i="2"/>
  <c r="AV106" i="2"/>
  <c r="AT106" i="2"/>
  <c r="AZ103" i="2"/>
  <c r="AX103" i="2"/>
  <c r="AY103" i="2"/>
  <c r="BA103" i="2"/>
  <c r="AW103" i="2"/>
  <c r="AU103" i="2"/>
  <c r="BA105" i="2"/>
  <c r="AX105" i="2"/>
  <c r="AY105" i="2"/>
  <c r="AZ105" i="2"/>
  <c r="BE108" i="2"/>
  <c r="BF108" i="2"/>
  <c r="AT108" i="2"/>
  <c r="AV108" i="2"/>
  <c r="BC108" i="2"/>
  <c r="BD108" i="2"/>
  <c r="BF101" i="2"/>
  <c r="BE101" i="2"/>
  <c r="BC101" i="2"/>
  <c r="AT101" i="2"/>
  <c r="AV101" i="2"/>
  <c r="BD101" i="2"/>
  <c r="AW106" i="2"/>
  <c r="AU106" i="2"/>
  <c r="BD103" i="2"/>
  <c r="BF103" i="2"/>
  <c r="BE103" i="2"/>
  <c r="AV103" i="2"/>
  <c r="AT103" i="2"/>
  <c r="BC103" i="2"/>
  <c r="AW101" i="2"/>
  <c r="AU101" i="2"/>
  <c r="CH106" i="2"/>
  <c r="AR106" i="2" s="1"/>
  <c r="AQ106" i="2"/>
  <c r="CH105" i="2"/>
  <c r="AR105" i="2" s="1"/>
  <c r="AM101" i="2"/>
  <c r="AO101" i="2"/>
  <c r="BQ101" i="2"/>
  <c r="BJ101" i="2" s="1"/>
  <c r="J101" i="2"/>
  <c r="Y51" i="3" s="1"/>
  <c r="AJ107" i="2"/>
  <c r="K107" i="2"/>
  <c r="Q13" i="9" s="1"/>
  <c r="AM106" i="2"/>
  <c r="BQ106" i="2"/>
  <c r="BJ106" i="2" s="1"/>
  <c r="AO106" i="2"/>
  <c r="J106" i="2"/>
  <c r="P12" i="9" s="1"/>
  <c r="AN106" i="2"/>
  <c r="AP106" i="2"/>
  <c r="O106" i="2"/>
  <c r="U12" i="9" s="1"/>
  <c r="AO103" i="2"/>
  <c r="AM103" i="2"/>
  <c r="BQ103" i="2"/>
  <c r="BJ103" i="2" s="1"/>
  <c r="J103" i="2"/>
  <c r="Y53" i="3" s="1"/>
  <c r="CH103" i="2"/>
  <c r="AR103" i="2" s="1"/>
  <c r="AQ103" i="2"/>
  <c r="AM105" i="2"/>
  <c r="BQ105" i="2"/>
  <c r="BJ105" i="2" s="1"/>
  <c r="AO105" i="2"/>
  <c r="J105" i="2"/>
  <c r="P11" i="9" s="1"/>
  <c r="AN105" i="2"/>
  <c r="AP105" i="2"/>
  <c r="O108" i="2"/>
  <c r="U14" i="9" s="1"/>
  <c r="O101" i="2"/>
  <c r="AD51" i="3" s="1"/>
  <c r="AQ101" i="2"/>
  <c r="O103" i="2"/>
  <c r="AD53" i="3" s="1"/>
  <c r="AQ105" i="2"/>
  <c r="CH101" i="2"/>
  <c r="AR101" i="2" s="1"/>
  <c r="O105" i="2"/>
  <c r="U11" i="9" s="1"/>
  <c r="AQ108" i="2"/>
  <c r="CH108" i="2"/>
  <c r="AR108" i="2" s="1"/>
  <c r="AP101" i="2"/>
  <c r="AN101" i="2"/>
  <c r="AP103" i="2"/>
  <c r="AN103" i="2"/>
  <c r="AM108" i="2"/>
  <c r="AO108" i="2"/>
  <c r="BQ108" i="2"/>
  <c r="BJ108" i="2" s="1"/>
  <c r="J108" i="2"/>
  <c r="P14" i="9" s="1"/>
  <c r="AN108" i="2"/>
  <c r="AP108" i="2"/>
  <c r="BK105" i="2" l="1"/>
  <c r="N105" i="2" s="1"/>
  <c r="T11" i="9" s="1"/>
  <c r="BK101" i="2"/>
  <c r="N101" i="2" s="1"/>
  <c r="AC51" i="3" s="1"/>
  <c r="BK108" i="2"/>
  <c r="N108" i="2" s="1"/>
  <c r="T14" i="9" s="1"/>
  <c r="BK103" i="2"/>
  <c r="N103" i="2" s="1"/>
  <c r="AC53" i="3" s="1"/>
  <c r="BK106" i="2"/>
  <c r="N106" i="2" s="1"/>
  <c r="T12" i="9" s="1"/>
  <c r="AJ108" i="2"/>
  <c r="K108" i="2"/>
  <c r="Q14" i="9" s="1"/>
  <c r="AJ101" i="2"/>
  <c r="K101" i="2"/>
  <c r="Z51" i="3" s="1"/>
  <c r="AJ105" i="2"/>
  <c r="K105" i="2"/>
  <c r="Q11" i="9" s="1"/>
  <c r="AJ103" i="2"/>
  <c r="K103" i="2"/>
  <c r="Z53" i="3" s="1"/>
  <c r="AJ106" i="2"/>
  <c r="K106" i="2"/>
  <c r="Q12" i="9" s="1"/>
  <c r="I9" i="3" l="1"/>
  <c r="BV26" i="2" l="1"/>
  <c r="P26" i="2" s="1"/>
  <c r="V27" i="3" l="1"/>
  <c r="BC26" i="2"/>
  <c r="CG11" i="2"/>
  <c r="CF11" i="2"/>
  <c r="CM11" i="2"/>
  <c r="BM11" i="2"/>
  <c r="CI11" i="2" l="1"/>
  <c r="AU11" i="2" s="1"/>
  <c r="AE10" i="2" s="1"/>
  <c r="AE34" i="2" s="1"/>
  <c r="BP11" i="2"/>
  <c r="L11" i="2"/>
  <c r="R12" i="3" s="1"/>
  <c r="M11" i="2"/>
  <c r="S12" i="3" s="1"/>
  <c r="BD11" i="2" l="1"/>
  <c r="AB30" i="2" s="1"/>
  <c r="AW11" i="2"/>
  <c r="AE12" i="2" s="1"/>
  <c r="AE13" i="2" s="1"/>
  <c r="EA205" i="2" s="1"/>
  <c r="O11" i="2"/>
  <c r="U12" i="3" s="1"/>
  <c r="BE11" i="2"/>
  <c r="BC11" i="2"/>
  <c r="CH11" i="2"/>
  <c r="BK11" i="2" s="1"/>
  <c r="BF11" i="2"/>
  <c r="AE58" i="2"/>
  <c r="AE82" i="2"/>
  <c r="AY11" i="2"/>
  <c r="BA11" i="2"/>
  <c r="AO11" i="2"/>
  <c r="X12" i="2" s="1"/>
  <c r="AX11" i="2"/>
  <c r="AZ11" i="2"/>
  <c r="BQ11" i="2"/>
  <c r="AM11" i="2"/>
  <c r="X10" i="2" s="1"/>
  <c r="J11" i="2"/>
  <c r="P12" i="3" s="1"/>
  <c r="N16" i="2"/>
  <c r="T17" i="3" s="1"/>
  <c r="N20" i="2"/>
  <c r="T21" i="3" s="1"/>
  <c r="N26" i="2"/>
  <c r="T27" i="3" s="1"/>
  <c r="N28" i="2"/>
  <c r="T29" i="3" s="1"/>
  <c r="N22" i="2"/>
  <c r="T23" i="3" s="1"/>
  <c r="N24" i="2"/>
  <c r="T25" i="3" s="1"/>
  <c r="N34" i="2"/>
  <c r="T35" i="3" s="1"/>
  <c r="N43" i="2"/>
  <c r="T44" i="3" s="1"/>
  <c r="N44" i="2"/>
  <c r="T45" i="3" s="1"/>
  <c r="N37" i="2"/>
  <c r="T38" i="3" s="1"/>
  <c r="N39" i="2"/>
  <c r="T40" i="3" s="1"/>
  <c r="N46" i="2"/>
  <c r="T47" i="3" s="1"/>
  <c r="N52" i="2"/>
  <c r="T53" i="3" s="1"/>
  <c r="N54" i="2"/>
  <c r="T55" i="3" s="1"/>
  <c r="N60" i="2"/>
  <c r="T61" i="3" s="1"/>
  <c r="N70" i="2"/>
  <c r="AC20" i="3" s="1"/>
  <c r="N74" i="2"/>
  <c r="AC24" i="3" s="1"/>
  <c r="N80" i="2"/>
  <c r="AC30" i="3" s="1"/>
  <c r="N82" i="2"/>
  <c r="AC32" i="3" s="1"/>
  <c r="N84" i="2"/>
  <c r="AC34" i="3" s="1"/>
  <c r="N86" i="2"/>
  <c r="AC36" i="3" s="1"/>
  <c r="AB29" i="2"/>
  <c r="AD28" i="2"/>
  <c r="M56" i="9" s="1"/>
  <c r="AB27" i="2" l="1"/>
  <c r="EC226" i="2" s="1"/>
  <c r="AB28" i="2"/>
  <c r="K56" i="9" s="1"/>
  <c r="EC228" i="2"/>
  <c r="K57" i="9"/>
  <c r="J57" i="9"/>
  <c r="K58" i="9"/>
  <c r="J58" i="9"/>
  <c r="AC25" i="2"/>
  <c r="AC30" i="2"/>
  <c r="L58" i="9" s="1"/>
  <c r="W25" i="2"/>
  <c r="M31" i="9" s="1"/>
  <c r="W30" i="2"/>
  <c r="M36" i="9" s="1"/>
  <c r="AD25" i="2"/>
  <c r="AD30" i="2"/>
  <c r="M58" i="9" s="1"/>
  <c r="V25" i="2"/>
  <c r="L31" i="9" s="1"/>
  <c r="V30" i="2"/>
  <c r="L36" i="9" s="1"/>
  <c r="U25" i="2"/>
  <c r="U30" i="2"/>
  <c r="T25" i="2"/>
  <c r="I31" i="9" s="1"/>
  <c r="T30" i="2"/>
  <c r="I36" i="9" s="1"/>
  <c r="AA25" i="2"/>
  <c r="AA30" i="2"/>
  <c r="I58" i="9" s="1"/>
  <c r="J58" i="3"/>
  <c r="AB41" i="8" s="1"/>
  <c r="K58" i="3"/>
  <c r="AC41" i="8" s="1"/>
  <c r="AB102" i="2"/>
  <c r="ED229" i="2"/>
  <c r="AB54" i="2"/>
  <c r="EC229" i="2"/>
  <c r="AB78" i="2"/>
  <c r="N12" i="2"/>
  <c r="T13" i="3" s="1"/>
  <c r="N13" i="2"/>
  <c r="T14" i="3" s="1"/>
  <c r="AB26" i="2"/>
  <c r="AB25" i="2"/>
  <c r="AR11" i="2"/>
  <c r="Z25" i="2" s="1"/>
  <c r="AE84" i="2"/>
  <c r="AE60" i="2"/>
  <c r="AE36" i="2"/>
  <c r="N33" i="2"/>
  <c r="T34" i="3" s="1"/>
  <c r="N14" i="2"/>
  <c r="T15" i="3" s="1"/>
  <c r="AC29" i="2"/>
  <c r="AD27" i="2"/>
  <c r="AD26" i="2"/>
  <c r="AC27" i="2"/>
  <c r="AD29" i="2"/>
  <c r="AC28" i="2"/>
  <c r="AC26" i="2"/>
  <c r="AA29" i="2"/>
  <c r="AA26" i="2"/>
  <c r="AA27" i="2"/>
  <c r="AA28" i="2"/>
  <c r="N49" i="2"/>
  <c r="T50" i="3" s="1"/>
  <c r="N15" i="2"/>
  <c r="T16" i="3" s="1"/>
  <c r="X58" i="2"/>
  <c r="X13" i="2"/>
  <c r="E17" i="8" s="1"/>
  <c r="X82" i="2"/>
  <c r="X34" i="2"/>
  <c r="V27" i="2"/>
  <c r="L33" i="9" s="1"/>
  <c r="V26" i="2"/>
  <c r="L32" i="9" s="1"/>
  <c r="V28" i="2"/>
  <c r="L34" i="9" s="1"/>
  <c r="V29" i="2"/>
  <c r="L35" i="9" s="1"/>
  <c r="X60" i="2"/>
  <c r="X36" i="2"/>
  <c r="X84" i="2"/>
  <c r="U28" i="2"/>
  <c r="U29" i="2"/>
  <c r="U27" i="2"/>
  <c r="U26" i="2"/>
  <c r="BJ11" i="2"/>
  <c r="AJ11" i="2"/>
  <c r="S25" i="2" s="1"/>
  <c r="H31" i="9" s="1"/>
  <c r="T27" i="2"/>
  <c r="T29" i="2"/>
  <c r="T26" i="2"/>
  <c r="T28" i="2"/>
  <c r="W28" i="2"/>
  <c r="M34" i="9" s="1"/>
  <c r="W26" i="2"/>
  <c r="M32" i="9" s="1"/>
  <c r="W29" i="2"/>
  <c r="M35" i="9" s="1"/>
  <c r="W27" i="2"/>
  <c r="M33" i="9" s="1"/>
  <c r="ED228" i="2"/>
  <c r="ED226" i="2"/>
  <c r="ED227" i="2"/>
  <c r="EF227" i="2"/>
  <c r="M56" i="3"/>
  <c r="EF228" i="2"/>
  <c r="AB99" i="2"/>
  <c r="AB52" i="2"/>
  <c r="K57" i="3"/>
  <c r="AC40" i="8" s="1"/>
  <c r="AB51" i="2"/>
  <c r="K55" i="3"/>
  <c r="K56" i="3"/>
  <c r="J56" i="3"/>
  <c r="AB100" i="2"/>
  <c r="J57" i="3"/>
  <c r="AB40" i="8" s="1"/>
  <c r="AB77" i="2"/>
  <c r="AB101" i="2"/>
  <c r="AB53" i="2"/>
  <c r="J55" i="3"/>
  <c r="AB75" i="2"/>
  <c r="AB76" i="2"/>
  <c r="AC77" i="2"/>
  <c r="AE85" i="2"/>
  <c r="AE61" i="2"/>
  <c r="AE37" i="2"/>
  <c r="Z17" i="8"/>
  <c r="AD52" i="2"/>
  <c r="AD100" i="2"/>
  <c r="AD76" i="2"/>
  <c r="N38" i="2"/>
  <c r="T39" i="3" s="1"/>
  <c r="N47" i="2"/>
  <c r="T48" i="3" s="1"/>
  <c r="N27" i="2"/>
  <c r="T28" i="3" s="1"/>
  <c r="N83" i="2"/>
  <c r="AC33" i="3" s="1"/>
  <c r="N50" i="2"/>
  <c r="T51" i="3" s="1"/>
  <c r="N69" i="2"/>
  <c r="AC19" i="3" s="1"/>
  <c r="N66" i="2"/>
  <c r="AC16" i="3" s="1"/>
  <c r="N48" i="2"/>
  <c r="T49" i="3" s="1"/>
  <c r="N81" i="2"/>
  <c r="AC31" i="3" s="1"/>
  <c r="N56" i="2"/>
  <c r="T57" i="3" s="1"/>
  <c r="N65" i="2"/>
  <c r="AC15" i="3" s="1"/>
  <c r="N25" i="2"/>
  <c r="T26" i="3" s="1"/>
  <c r="N11" i="2"/>
  <c r="T12" i="3" s="1"/>
  <c r="N87" i="2"/>
  <c r="AC37" i="3" s="1"/>
  <c r="N53" i="2"/>
  <c r="T54" i="3" s="1"/>
  <c r="N23" i="2"/>
  <c r="T24" i="3" s="1"/>
  <c r="N21" i="2"/>
  <c r="T22" i="3" s="1"/>
  <c r="N29" i="2"/>
  <c r="T30" i="3" s="1"/>
  <c r="N55" i="2"/>
  <c r="T56" i="3" s="1"/>
  <c r="N35" i="2"/>
  <c r="T36" i="3" s="1"/>
  <c r="N40" i="2"/>
  <c r="T41" i="3" s="1"/>
  <c r="N45" i="2"/>
  <c r="T46" i="3" s="1"/>
  <c r="N41" i="2"/>
  <c r="T42" i="3" s="1"/>
  <c r="N75" i="2"/>
  <c r="AC25" i="3" s="1"/>
  <c r="N36" i="2"/>
  <c r="T37" i="3" s="1"/>
  <c r="N17" i="2"/>
  <c r="T18" i="3" s="1"/>
  <c r="EC227" i="2" l="1"/>
  <c r="J55" i="9"/>
  <c r="K55" i="9"/>
  <c r="J56" i="9"/>
  <c r="DM225" i="2"/>
  <c r="I32" i="9"/>
  <c r="K35" i="9"/>
  <c r="J35" i="9"/>
  <c r="I55" i="3"/>
  <c r="I55" i="9"/>
  <c r="AC52" i="2"/>
  <c r="L56" i="9"/>
  <c r="EF226" i="2"/>
  <c r="M55" i="9"/>
  <c r="DM228" i="2"/>
  <c r="I35" i="9"/>
  <c r="K34" i="9"/>
  <c r="J34" i="9"/>
  <c r="AA74" i="2"/>
  <c r="I54" i="9"/>
  <c r="M57" i="3"/>
  <c r="AE40" i="8" s="1"/>
  <c r="M57" i="9"/>
  <c r="AC53" i="2"/>
  <c r="L57" i="9"/>
  <c r="EC225" i="2"/>
  <c r="J54" i="9"/>
  <c r="K54" i="9"/>
  <c r="DM226" i="2"/>
  <c r="I33" i="9"/>
  <c r="J32" i="9"/>
  <c r="K32" i="9"/>
  <c r="I57" i="3"/>
  <c r="AA40" i="8" s="1"/>
  <c r="I57" i="9"/>
  <c r="AC99" i="2"/>
  <c r="L55" i="9"/>
  <c r="DM227" i="2"/>
  <c r="I34" i="9"/>
  <c r="K33" i="9"/>
  <c r="J33" i="9"/>
  <c r="AA76" i="2"/>
  <c r="I56" i="9"/>
  <c r="EE225" i="2"/>
  <c r="L54" i="9"/>
  <c r="AD98" i="2"/>
  <c r="M54" i="9"/>
  <c r="J36" i="9"/>
  <c r="K36" i="9"/>
  <c r="H53" i="3"/>
  <c r="H53" i="9"/>
  <c r="J53" i="9"/>
  <c r="K53" i="9"/>
  <c r="I53" i="3"/>
  <c r="I53" i="9"/>
  <c r="J31" i="9"/>
  <c r="K31" i="9"/>
  <c r="M53" i="3"/>
  <c r="M53" i="9"/>
  <c r="L53" i="3"/>
  <c r="L53" i="9"/>
  <c r="AD101" i="2"/>
  <c r="M36" i="3"/>
  <c r="O41" i="8" s="1"/>
  <c r="DQ229" i="2"/>
  <c r="W54" i="2"/>
  <c r="W102" i="2"/>
  <c r="W78" i="2"/>
  <c r="AD53" i="2"/>
  <c r="AC101" i="2"/>
  <c r="L57" i="3"/>
  <c r="AD40" i="8" s="1"/>
  <c r="L36" i="3"/>
  <c r="N41" i="8" s="1"/>
  <c r="DP229" i="2"/>
  <c r="V102" i="2"/>
  <c r="V78" i="2"/>
  <c r="V54" i="2"/>
  <c r="EE228" i="2"/>
  <c r="I58" i="3"/>
  <c r="AA41" i="8" s="1"/>
  <c r="EB229" i="2"/>
  <c r="AA102" i="2"/>
  <c r="AA78" i="2"/>
  <c r="AA54" i="2"/>
  <c r="K36" i="3"/>
  <c r="M41" i="8" s="1"/>
  <c r="J36" i="3"/>
  <c r="L41" i="8" s="1"/>
  <c r="DO229" i="2"/>
  <c r="U78" i="2"/>
  <c r="DN229" i="2"/>
  <c r="U54" i="2"/>
  <c r="U102" i="2"/>
  <c r="M58" i="3"/>
  <c r="AE41" i="8" s="1"/>
  <c r="EF229" i="2"/>
  <c r="AD78" i="2"/>
  <c r="AD54" i="2"/>
  <c r="AD102" i="2"/>
  <c r="L58" i="3"/>
  <c r="AD41" i="8" s="1"/>
  <c r="AC78" i="2"/>
  <c r="AC102" i="2"/>
  <c r="EE229" i="2"/>
  <c r="AC54" i="2"/>
  <c r="I36" i="3"/>
  <c r="K41" i="8" s="1"/>
  <c r="DM229" i="2"/>
  <c r="T78" i="2"/>
  <c r="T54" i="2"/>
  <c r="T102" i="2"/>
  <c r="AD77" i="2"/>
  <c r="AC50" i="2"/>
  <c r="AD75" i="2"/>
  <c r="EB228" i="2"/>
  <c r="AB98" i="2"/>
  <c r="AB50" i="2"/>
  <c r="ED225" i="2"/>
  <c r="K54" i="3"/>
  <c r="AC37" i="8" s="1"/>
  <c r="J54" i="3"/>
  <c r="AB37" i="8" s="1"/>
  <c r="AD99" i="2"/>
  <c r="AD51" i="2"/>
  <c r="M55" i="3"/>
  <c r="AE38" i="8" s="1"/>
  <c r="AB74" i="2"/>
  <c r="K53" i="3"/>
  <c r="J53" i="3"/>
  <c r="AA99" i="2"/>
  <c r="EB226" i="2"/>
  <c r="AA77" i="2"/>
  <c r="K12" i="2"/>
  <c r="Q13" i="3" s="1"/>
  <c r="K14" i="2"/>
  <c r="Q15" i="3" s="1"/>
  <c r="K15" i="2"/>
  <c r="Q16" i="3" s="1"/>
  <c r="K23" i="2"/>
  <c r="Q24" i="3" s="1"/>
  <c r="K33" i="2"/>
  <c r="Q34" i="3" s="1"/>
  <c r="K38" i="2"/>
  <c r="Q39" i="3" s="1"/>
  <c r="K49" i="2"/>
  <c r="Q50" i="3" s="1"/>
  <c r="AC98" i="2"/>
  <c r="AA100" i="2"/>
  <c r="L54" i="3"/>
  <c r="AD37" i="8" s="1"/>
  <c r="AC74" i="2"/>
  <c r="AC51" i="2"/>
  <c r="L55" i="3"/>
  <c r="AD38" i="8" s="1"/>
  <c r="AC75" i="2"/>
  <c r="EE226" i="2"/>
  <c r="L56" i="3"/>
  <c r="AD39" i="8" s="1"/>
  <c r="M54" i="3"/>
  <c r="AE37" i="8" s="1"/>
  <c r="AC76" i="2"/>
  <c r="EE227" i="2"/>
  <c r="AD74" i="2"/>
  <c r="AD50" i="2"/>
  <c r="EF225" i="2"/>
  <c r="AC100" i="2"/>
  <c r="EB225" i="2"/>
  <c r="AA50" i="2"/>
  <c r="I54" i="3"/>
  <c r="AA37" i="8" s="1"/>
  <c r="AA51" i="2"/>
  <c r="I56" i="3"/>
  <c r="AA39" i="8" s="1"/>
  <c r="AA75" i="2"/>
  <c r="AA101" i="2"/>
  <c r="AA52" i="2"/>
  <c r="EB227" i="2"/>
  <c r="AA53" i="2"/>
  <c r="AA98" i="2"/>
  <c r="K11" i="2"/>
  <c r="Q12" i="3" s="1"/>
  <c r="K13" i="2"/>
  <c r="Q14" i="3" s="1"/>
  <c r="K19" i="2"/>
  <c r="Q20" i="3" s="1"/>
  <c r="K16" i="2"/>
  <c r="Q17" i="3" s="1"/>
  <c r="K18" i="2"/>
  <c r="Q19" i="3" s="1"/>
  <c r="K21" i="2"/>
  <c r="Q22" i="3" s="1"/>
  <c r="K28" i="2"/>
  <c r="Q29" i="3" s="1"/>
  <c r="K27" i="2"/>
  <c r="Q28" i="3" s="1"/>
  <c r="K26" i="2"/>
  <c r="Q27" i="3" s="1"/>
  <c r="K24" i="2"/>
  <c r="Q25" i="3" s="1"/>
  <c r="K22" i="2"/>
  <c r="Q23" i="3" s="1"/>
  <c r="K30" i="2"/>
  <c r="Q31" i="3" s="1"/>
  <c r="K32" i="2"/>
  <c r="Q33" i="3" s="1"/>
  <c r="K36" i="2"/>
  <c r="Q37" i="3" s="1"/>
  <c r="K29" i="2"/>
  <c r="Q30" i="3" s="1"/>
  <c r="K34" i="2"/>
  <c r="Q35" i="3" s="1"/>
  <c r="K40" i="2"/>
  <c r="Q41" i="3" s="1"/>
  <c r="K42" i="2"/>
  <c r="Q43" i="3" s="1"/>
  <c r="K41" i="2"/>
  <c r="Q42" i="3" s="1"/>
  <c r="K37" i="2"/>
  <c r="Q38" i="3" s="1"/>
  <c r="K44" i="2"/>
  <c r="Q45" i="3" s="1"/>
  <c r="K43" i="2"/>
  <c r="Q44" i="3" s="1"/>
  <c r="K39" i="2"/>
  <c r="Q40" i="3" s="1"/>
  <c r="K45" i="2"/>
  <c r="Q46" i="3" s="1"/>
  <c r="K47" i="2"/>
  <c r="Q48" i="3" s="1"/>
  <c r="K48" i="2"/>
  <c r="Q49" i="3" s="1"/>
  <c r="K46" i="2"/>
  <c r="Q47" i="3" s="1"/>
  <c r="DQ226" i="2"/>
  <c r="M33" i="3"/>
  <c r="O38" i="8" s="1"/>
  <c r="W51" i="2"/>
  <c r="W99" i="2"/>
  <c r="W75" i="2"/>
  <c r="DQ227" i="2"/>
  <c r="W52" i="2"/>
  <c r="W100" i="2"/>
  <c r="M34" i="3"/>
  <c r="O39" i="8" s="1"/>
  <c r="W76" i="2"/>
  <c r="I32" i="3"/>
  <c r="K37" i="8" s="1"/>
  <c r="T74" i="2"/>
  <c r="T50" i="2"/>
  <c r="T98" i="2"/>
  <c r="DO226" i="2"/>
  <c r="J33" i="3"/>
  <c r="DN226" i="2"/>
  <c r="U51" i="2"/>
  <c r="U75" i="2"/>
  <c r="K33" i="3"/>
  <c r="M38" i="8" s="1"/>
  <c r="U99" i="2"/>
  <c r="DO227" i="2"/>
  <c r="J34" i="3"/>
  <c r="L39" i="8" s="1"/>
  <c r="K34" i="3"/>
  <c r="M39" i="8" s="1"/>
  <c r="U52" i="2"/>
  <c r="U100" i="2"/>
  <c r="DN227" i="2"/>
  <c r="U76" i="2"/>
  <c r="L35" i="3"/>
  <c r="N40" i="8" s="1"/>
  <c r="DP228" i="2"/>
  <c r="V101" i="2"/>
  <c r="V77" i="2"/>
  <c r="V53" i="2"/>
  <c r="L33" i="3"/>
  <c r="N38" i="8" s="1"/>
  <c r="DP226" i="2"/>
  <c r="V99" i="2"/>
  <c r="V51" i="2"/>
  <c r="V75" i="2"/>
  <c r="DG205" i="2"/>
  <c r="X37" i="2"/>
  <c r="X61" i="2"/>
  <c r="X85" i="2"/>
  <c r="DQ228" i="2"/>
  <c r="M35" i="3"/>
  <c r="O40" i="8" s="1"/>
  <c r="W101" i="2"/>
  <c r="W53" i="2"/>
  <c r="W77" i="2"/>
  <c r="DQ225" i="2"/>
  <c r="W74" i="2"/>
  <c r="M32" i="3"/>
  <c r="O37" i="8" s="1"/>
  <c r="W98" i="2"/>
  <c r="W50" i="2"/>
  <c r="I34" i="3"/>
  <c r="K39" i="8" s="1"/>
  <c r="T76" i="2"/>
  <c r="T100" i="2"/>
  <c r="T52" i="2"/>
  <c r="I35" i="3"/>
  <c r="K40" i="8" s="1"/>
  <c r="T77" i="2"/>
  <c r="T53" i="2"/>
  <c r="T101" i="2"/>
  <c r="I33" i="3"/>
  <c r="T99" i="2"/>
  <c r="T51" i="2"/>
  <c r="T75" i="2"/>
  <c r="DO225" i="2"/>
  <c r="J32" i="3"/>
  <c r="L37" i="8" s="1"/>
  <c r="DN225" i="2"/>
  <c r="U50" i="2"/>
  <c r="U74" i="2"/>
  <c r="K32" i="3"/>
  <c r="M37" i="8" s="1"/>
  <c r="U98" i="2"/>
  <c r="DO228" i="2"/>
  <c r="J35" i="3"/>
  <c r="L40" i="8" s="1"/>
  <c r="K35" i="3"/>
  <c r="M40" i="8" s="1"/>
  <c r="U53" i="2"/>
  <c r="DN228" i="2"/>
  <c r="U77" i="2"/>
  <c r="U101" i="2"/>
  <c r="L34" i="3"/>
  <c r="N39" i="8" s="1"/>
  <c r="V100" i="2"/>
  <c r="V52" i="2"/>
  <c r="DP227" i="2"/>
  <c r="V76" i="2"/>
  <c r="L32" i="3"/>
  <c r="N37" i="8" s="1"/>
  <c r="DP225" i="2"/>
  <c r="V98" i="2"/>
  <c r="V74" i="2"/>
  <c r="V50" i="2"/>
  <c r="AB39" i="8"/>
  <c r="AC38" i="8"/>
  <c r="AC39" i="8"/>
  <c r="AB38" i="8"/>
  <c r="AA38" i="8"/>
  <c r="AE39" i="8"/>
  <c r="K38" i="8" l="1"/>
  <c r="L38" i="8"/>
  <c r="Y73" i="2" l="1"/>
  <c r="Y49" i="2"/>
  <c r="Y97" i="2"/>
  <c r="Y45" i="2" l="1"/>
  <c r="Z49" i="2"/>
  <c r="DZ224" i="2"/>
  <c r="Z73" i="2"/>
  <c r="Y36" i="8"/>
  <c r="Z97" i="2"/>
  <c r="EC224" i="2"/>
  <c r="AB49" i="2"/>
  <c r="AB97" i="2"/>
  <c r="AB36" i="8"/>
  <c r="AB73" i="2"/>
  <c r="ED224" i="2"/>
  <c r="AC36" i="8"/>
  <c r="AD97" i="2"/>
  <c r="EF224" i="2"/>
  <c r="AE36" i="8"/>
  <c r="AD73" i="2"/>
  <c r="AD49" i="2"/>
  <c r="AC97" i="2"/>
  <c r="AC49" i="2"/>
  <c r="AC73" i="2"/>
  <c r="AD36" i="8"/>
  <c r="EE224" i="2"/>
  <c r="EB224" i="2"/>
  <c r="AA49" i="2"/>
  <c r="AA97" i="2"/>
  <c r="AA73" i="2"/>
  <c r="AA36" i="8"/>
  <c r="AB21" i="2" l="1"/>
  <c r="AC21" i="2"/>
  <c r="Y69" i="2"/>
  <c r="Z21" i="2"/>
  <c r="AA21" i="2"/>
  <c r="AD21" i="2"/>
  <c r="Y93" i="2"/>
  <c r="Z22" i="2"/>
  <c r="H50" i="9" s="1"/>
  <c r="AD93" i="2" l="1"/>
  <c r="M49" i="9"/>
  <c r="AC69" i="2"/>
  <c r="L49" i="9"/>
  <c r="Z69" i="2"/>
  <c r="H49" i="9"/>
  <c r="AA45" i="2"/>
  <c r="I49" i="9"/>
  <c r="AB69" i="2"/>
  <c r="J49" i="9"/>
  <c r="K49" i="9"/>
  <c r="K49" i="3"/>
  <c r="AC32" i="8" s="1"/>
  <c r="EC220" i="2"/>
  <c r="J49" i="3"/>
  <c r="AB32" i="8" s="1"/>
  <c r="ED220" i="2"/>
  <c r="AB45" i="2"/>
  <c r="AB93" i="2"/>
  <c r="AC93" i="2"/>
  <c r="AC45" i="2"/>
  <c r="EE220" i="2"/>
  <c r="L49" i="3"/>
  <c r="AD32" i="8" s="1"/>
  <c r="DZ220" i="2"/>
  <c r="Z93" i="2"/>
  <c r="H49" i="3"/>
  <c r="Y32" i="8" s="1"/>
  <c r="Z45" i="2"/>
  <c r="EF220" i="2"/>
  <c r="AA93" i="2"/>
  <c r="AD69" i="2"/>
  <c r="AD45" i="2"/>
  <c r="EB220" i="2"/>
  <c r="M49" i="3"/>
  <c r="AE32" i="8" s="1"/>
  <c r="AA69" i="2"/>
  <c r="I49" i="3"/>
  <c r="AA32" i="8" s="1"/>
  <c r="Y70" i="2"/>
  <c r="AD22" i="2"/>
  <c r="AA22" i="2"/>
  <c r="Y94" i="2"/>
  <c r="AB22" i="2"/>
  <c r="Y46" i="2"/>
  <c r="AC22" i="2"/>
  <c r="Z46" i="2"/>
  <c r="Z70" i="2"/>
  <c r="Z94" i="2"/>
  <c r="H50" i="3"/>
  <c r="Y33" i="8" s="1"/>
  <c r="DZ221" i="2"/>
  <c r="EB221" i="2" l="1"/>
  <c r="I50" i="9"/>
  <c r="EC221" i="2"/>
  <c r="K50" i="9"/>
  <c r="J50" i="9"/>
  <c r="AC70" i="2"/>
  <c r="L50" i="9"/>
  <c r="EF221" i="2"/>
  <c r="M50" i="9"/>
  <c r="AD70" i="2"/>
  <c r="AA70" i="2"/>
  <c r="AA94" i="2"/>
  <c r="K50" i="3"/>
  <c r="AC33" i="8" s="1"/>
  <c r="AC46" i="2"/>
  <c r="AD94" i="2"/>
  <c r="I50" i="3"/>
  <c r="AA33" i="8" s="1"/>
  <c r="AB46" i="2"/>
  <c r="ED221" i="2"/>
  <c r="M50" i="3"/>
  <c r="AE33" i="8" s="1"/>
  <c r="AD46" i="2"/>
  <c r="AA46" i="2"/>
  <c r="J50" i="3"/>
  <c r="AB33" i="8" s="1"/>
  <c r="AB94" i="2"/>
  <c r="AB70" i="2"/>
  <c r="EE221" i="2"/>
  <c r="L50" i="3"/>
  <c r="AD33" i="8" s="1"/>
  <c r="AC94" i="2"/>
  <c r="Y85" i="2" l="1"/>
  <c r="AA23" i="2"/>
  <c r="I51" i="9" s="1"/>
  <c r="AA13" i="2" l="1"/>
  <c r="Z23" i="2"/>
  <c r="Y95" i="2"/>
  <c r="AB13" i="2"/>
  <c r="AD13" i="2"/>
  <c r="Z13" i="2"/>
  <c r="Y37" i="2"/>
  <c r="AC13" i="2"/>
  <c r="Y61" i="2"/>
  <c r="Y71" i="2"/>
  <c r="AB23" i="2"/>
  <c r="Y47" i="2"/>
  <c r="AD23" i="2"/>
  <c r="AC23" i="2"/>
  <c r="AC20" i="2"/>
  <c r="L48" i="9" s="1"/>
  <c r="Y44" i="2"/>
  <c r="AB20" i="2"/>
  <c r="Y68" i="2"/>
  <c r="AA20" i="2"/>
  <c r="I48" i="9" s="1"/>
  <c r="Y92" i="2"/>
  <c r="AD20" i="2"/>
  <c r="M48" i="9" s="1"/>
  <c r="Z20" i="2"/>
  <c r="H48" i="9" s="1"/>
  <c r="AD11" i="2"/>
  <c r="M39" i="9" s="1"/>
  <c r="Y59" i="2"/>
  <c r="AB11" i="2"/>
  <c r="Y83" i="2"/>
  <c r="AA11" i="2"/>
  <c r="I39" i="9" s="1"/>
  <c r="Y35" i="2"/>
  <c r="AC11" i="2"/>
  <c r="L39" i="9" s="1"/>
  <c r="Z11" i="2"/>
  <c r="H39" i="9" s="1"/>
  <c r="AC12" i="2"/>
  <c r="L40" i="9" s="1"/>
  <c r="Y36" i="2"/>
  <c r="AA12" i="2"/>
  <c r="I40" i="9" s="1"/>
  <c r="AB12" i="2"/>
  <c r="Y84" i="2"/>
  <c r="AD12" i="2"/>
  <c r="M40" i="9" s="1"/>
  <c r="Y60" i="2"/>
  <c r="Z12" i="2"/>
  <c r="H40" i="9" s="1"/>
  <c r="AA16" i="2"/>
  <c r="I44" i="9" s="1"/>
  <c r="Y40" i="2"/>
  <c r="AD16" i="2"/>
  <c r="M44" i="9" s="1"/>
  <c r="AC16" i="2"/>
  <c r="L44" i="9" s="1"/>
  <c r="Z16" i="2"/>
  <c r="H44" i="9" s="1"/>
  <c r="Y88" i="2"/>
  <c r="AB16" i="2"/>
  <c r="Y64" i="2"/>
  <c r="AD19" i="2"/>
  <c r="M47" i="9" s="1"/>
  <c r="Y67" i="2"/>
  <c r="AB19" i="2"/>
  <c r="Z19" i="2"/>
  <c r="H47" i="9" s="1"/>
  <c r="AC19" i="2"/>
  <c r="L47" i="9" s="1"/>
  <c r="Y43" i="2"/>
  <c r="Y91" i="2"/>
  <c r="AA19" i="2"/>
  <c r="I47" i="9" s="1"/>
  <c r="AA71" i="2"/>
  <c r="AA95" i="2"/>
  <c r="AA47" i="2"/>
  <c r="I51" i="3"/>
  <c r="AA34" i="8" s="1"/>
  <c r="EB222" i="2"/>
  <c r="AC37" i="2" l="1"/>
  <c r="L41" i="9"/>
  <c r="AB61" i="2"/>
  <c r="J41" i="9"/>
  <c r="K41" i="9"/>
  <c r="ED222" i="2"/>
  <c r="K51" i="9"/>
  <c r="J51" i="9"/>
  <c r="EE222" i="2"/>
  <c r="L51" i="9"/>
  <c r="DZ212" i="2"/>
  <c r="H41" i="9"/>
  <c r="Z47" i="2"/>
  <c r="H51" i="9"/>
  <c r="J40" i="9"/>
  <c r="K40" i="9"/>
  <c r="K47" i="9"/>
  <c r="J47" i="9"/>
  <c r="J44" i="9"/>
  <c r="K44" i="9"/>
  <c r="K39" i="9"/>
  <c r="J39" i="9"/>
  <c r="J48" i="9"/>
  <c r="K48" i="9"/>
  <c r="AD71" i="2"/>
  <c r="M51" i="9"/>
  <c r="EF212" i="2"/>
  <c r="M41" i="9"/>
  <c r="I41" i="3"/>
  <c r="AA24" i="8" s="1"/>
  <c r="I41" i="9"/>
  <c r="Z71" i="2"/>
  <c r="Z95" i="2"/>
  <c r="DZ222" i="2"/>
  <c r="AA61" i="2"/>
  <c r="EB212" i="2"/>
  <c r="H51" i="3"/>
  <c r="Y34" i="8" s="1"/>
  <c r="AA85" i="2"/>
  <c r="AB37" i="2"/>
  <c r="AA37" i="2"/>
  <c r="EE212" i="2"/>
  <c r="J41" i="3"/>
  <c r="AB24" i="8" s="1"/>
  <c r="AC85" i="2"/>
  <c r="ED212" i="2"/>
  <c r="AC61" i="2"/>
  <c r="K41" i="3"/>
  <c r="AC24" i="8" s="1"/>
  <c r="EC212" i="2"/>
  <c r="L41" i="3"/>
  <c r="AD24" i="8" s="1"/>
  <c r="AB85" i="2"/>
  <c r="AD61" i="2"/>
  <c r="AD95" i="2"/>
  <c r="M41" i="3"/>
  <c r="AE24" i="8" s="1"/>
  <c r="AC47" i="2"/>
  <c r="AD85" i="2"/>
  <c r="AD37" i="2"/>
  <c r="Z61" i="2"/>
  <c r="AC95" i="2"/>
  <c r="Z85" i="2"/>
  <c r="H41" i="3"/>
  <c r="Y24" i="8" s="1"/>
  <c r="AC71" i="2"/>
  <c r="Z37" i="2"/>
  <c r="J51" i="3"/>
  <c r="AB34" i="8" s="1"/>
  <c r="K51" i="3"/>
  <c r="AC34" i="8" s="1"/>
  <c r="AB47" i="2"/>
  <c r="AB95" i="2"/>
  <c r="EC222" i="2"/>
  <c r="AB71" i="2"/>
  <c r="L51" i="3"/>
  <c r="AD34" i="8" s="1"/>
  <c r="AD47" i="2"/>
  <c r="EF222" i="2"/>
  <c r="M51" i="3"/>
  <c r="AE34" i="8" s="1"/>
  <c r="Y42" i="2"/>
  <c r="AC91" i="2"/>
  <c r="EE218" i="2"/>
  <c r="L47" i="3"/>
  <c r="AD30" i="8" s="1"/>
  <c r="AC67" i="2"/>
  <c r="AC43" i="2"/>
  <c r="H40" i="3"/>
  <c r="Y23" i="8" s="1"/>
  <c r="Z60" i="2"/>
  <c r="DZ211" i="2"/>
  <c r="Z84" i="2"/>
  <c r="Z36" i="2"/>
  <c r="EC218" i="2"/>
  <c r="J47" i="3"/>
  <c r="AB30" i="8" s="1"/>
  <c r="K47" i="3"/>
  <c r="AC30" i="8" s="1"/>
  <c r="AB67" i="2"/>
  <c r="AB43" i="2"/>
  <c r="ED218" i="2"/>
  <c r="AB91" i="2"/>
  <c r="AD60" i="2"/>
  <c r="EF211" i="2"/>
  <c r="AD36" i="2"/>
  <c r="AD84" i="2"/>
  <c r="M40" i="3"/>
  <c r="AE23" i="8" s="1"/>
  <c r="M48" i="3"/>
  <c r="AE31" i="8" s="1"/>
  <c r="AD68" i="2"/>
  <c r="AD44" i="2"/>
  <c r="EF219" i="2"/>
  <c r="AD92" i="2"/>
  <c r="AB92" i="2"/>
  <c r="AB68" i="2"/>
  <c r="J48" i="3"/>
  <c r="AB31" i="8" s="1"/>
  <c r="AB44" i="2"/>
  <c r="ED219" i="2"/>
  <c r="K48" i="3"/>
  <c r="AC31" i="8" s="1"/>
  <c r="EC219" i="2"/>
  <c r="M47" i="3"/>
  <c r="AE30" i="8" s="1"/>
  <c r="AD43" i="2"/>
  <c r="AD91" i="2"/>
  <c r="EF218" i="2"/>
  <c r="AD67" i="2"/>
  <c r="Z64" i="2"/>
  <c r="Z88" i="2"/>
  <c r="Z40" i="2"/>
  <c r="H44" i="3"/>
  <c r="Y27" i="8" s="1"/>
  <c r="DZ215" i="2"/>
  <c r="I44" i="3"/>
  <c r="AA27" i="8" s="1"/>
  <c r="AA88" i="2"/>
  <c r="AA64" i="2"/>
  <c r="AA40" i="2"/>
  <c r="EB215" i="2"/>
  <c r="AC60" i="2"/>
  <c r="L40" i="3"/>
  <c r="AD23" i="8" s="1"/>
  <c r="AC36" i="2"/>
  <c r="EE211" i="2"/>
  <c r="AC84" i="2"/>
  <c r="AA83" i="2"/>
  <c r="EB210" i="2"/>
  <c r="I39" i="3"/>
  <c r="AA22" i="8" s="1"/>
  <c r="AA35" i="2"/>
  <c r="AA59" i="2"/>
  <c r="EF210" i="2"/>
  <c r="AD59" i="2"/>
  <c r="AD83" i="2"/>
  <c r="AD35" i="2"/>
  <c r="M39" i="3"/>
  <c r="AE22" i="8" s="1"/>
  <c r="AA67" i="2"/>
  <c r="AA91" i="2"/>
  <c r="EB218" i="2"/>
  <c r="AA43" i="2"/>
  <c r="I47" i="3"/>
  <c r="AA30" i="8" s="1"/>
  <c r="AC40" i="2"/>
  <c r="AC64" i="2"/>
  <c r="AC88" i="2"/>
  <c r="EE215" i="2"/>
  <c r="L44" i="3"/>
  <c r="AD27" i="8" s="1"/>
  <c r="Z35" i="2"/>
  <c r="Z83" i="2"/>
  <c r="Z59" i="2"/>
  <c r="DZ210" i="2"/>
  <c r="H39" i="3"/>
  <c r="Y22" i="8" s="1"/>
  <c r="AA44" i="2"/>
  <c r="AA92" i="2"/>
  <c r="I48" i="3"/>
  <c r="AA31" i="8" s="1"/>
  <c r="AA68" i="2"/>
  <c r="EB219" i="2"/>
  <c r="AC68" i="2"/>
  <c r="AC44" i="2"/>
  <c r="EE219" i="2"/>
  <c r="AC92" i="2"/>
  <c r="L48" i="3"/>
  <c r="AD31" i="8" s="1"/>
  <c r="Z91" i="2"/>
  <c r="Z67" i="2"/>
  <c r="DZ218" i="2"/>
  <c r="H47" i="3"/>
  <c r="Y30" i="8" s="1"/>
  <c r="Z43" i="2"/>
  <c r="AB84" i="2"/>
  <c r="J40" i="3"/>
  <c r="AB23" i="8" s="1"/>
  <c r="K40" i="3"/>
  <c r="AC23" i="8" s="1"/>
  <c r="EC211" i="2"/>
  <c r="ED211" i="2"/>
  <c r="AB60" i="2"/>
  <c r="AB36" i="2"/>
  <c r="AB88" i="2"/>
  <c r="ED215" i="2"/>
  <c r="EC215" i="2"/>
  <c r="K44" i="3"/>
  <c r="AC27" i="8" s="1"/>
  <c r="AB40" i="2"/>
  <c r="AB64" i="2"/>
  <c r="J44" i="3"/>
  <c r="AB27" i="8" s="1"/>
  <c r="EF215" i="2"/>
  <c r="AD88" i="2"/>
  <c r="AD40" i="2"/>
  <c r="AD64" i="2"/>
  <c r="M44" i="3"/>
  <c r="AE27" i="8" s="1"/>
  <c r="I40" i="3"/>
  <c r="AA23" i="8" s="1"/>
  <c r="AA60" i="2"/>
  <c r="AA36" i="2"/>
  <c r="EB211" i="2"/>
  <c r="AA84" i="2"/>
  <c r="AC83" i="2"/>
  <c r="L39" i="3"/>
  <c r="AD22" i="8" s="1"/>
  <c r="EE210" i="2"/>
  <c r="AC35" i="2"/>
  <c r="AC59" i="2"/>
  <c r="EC210" i="2"/>
  <c r="K39" i="3"/>
  <c r="AC22" i="8" s="1"/>
  <c r="J39" i="3"/>
  <c r="AB22" i="8" s="1"/>
  <c r="AB35" i="2"/>
  <c r="AB83" i="2"/>
  <c r="ED210" i="2"/>
  <c r="AB59" i="2"/>
  <c r="Z92" i="2"/>
  <c r="Z68" i="2"/>
  <c r="Z44" i="2"/>
  <c r="DZ219" i="2"/>
  <c r="H48" i="3"/>
  <c r="Y31" i="8" s="1"/>
  <c r="Y90" i="2" l="1"/>
  <c r="Y66" i="2"/>
  <c r="AB18" i="2"/>
  <c r="AA18" i="2"/>
  <c r="AD18" i="2"/>
  <c r="Z18" i="2"/>
  <c r="AC18" i="2"/>
  <c r="Y72" i="2"/>
  <c r="Y48" i="2"/>
  <c r="Y96" i="2"/>
  <c r="AB24" i="2"/>
  <c r="AC24" i="2"/>
  <c r="L52" i="9" s="1"/>
  <c r="Z24" i="2"/>
  <c r="H52" i="9" s="1"/>
  <c r="AA24" i="2"/>
  <c r="I52" i="9" s="1"/>
  <c r="AD24" i="2"/>
  <c r="M52" i="9" s="1"/>
  <c r="AA66" i="2" l="1"/>
  <c r="I46" i="9"/>
  <c r="J52" i="9"/>
  <c r="K52" i="9"/>
  <c r="AC42" i="2"/>
  <c r="L46" i="9"/>
  <c r="EC217" i="2"/>
  <c r="K46" i="9"/>
  <c r="J46" i="9"/>
  <c r="Z90" i="2"/>
  <c r="H46" i="9"/>
  <c r="EF217" i="2"/>
  <c r="M46" i="9"/>
  <c r="EE217" i="2"/>
  <c r="ED217" i="2"/>
  <c r="AC66" i="2"/>
  <c r="L46" i="3"/>
  <c r="AD29" i="8" s="1"/>
  <c r="K46" i="3"/>
  <c r="AC29" i="8" s="1"/>
  <c r="J46" i="3"/>
  <c r="AB29" i="8" s="1"/>
  <c r="AB42" i="2"/>
  <c r="AC90" i="2"/>
  <c r="AB90" i="2"/>
  <c r="AB66" i="2"/>
  <c r="AD66" i="2"/>
  <c r="AA90" i="2"/>
  <c r="AD42" i="2"/>
  <c r="EB217" i="2"/>
  <c r="I46" i="3"/>
  <c r="AA29" i="8" s="1"/>
  <c r="M46" i="3"/>
  <c r="AE29" i="8" s="1"/>
  <c r="AD90" i="2"/>
  <c r="AA42" i="2"/>
  <c r="H46" i="3"/>
  <c r="Y29" i="8" s="1"/>
  <c r="DZ217" i="2"/>
  <c r="Z42" i="2"/>
  <c r="Z66" i="2"/>
  <c r="Z72" i="2"/>
  <c r="Z48" i="2"/>
  <c r="DZ223" i="2"/>
  <c r="Z96" i="2"/>
  <c r="H52" i="3"/>
  <c r="Y35" i="8" s="1"/>
  <c r="EE223" i="2"/>
  <c r="AC96" i="2"/>
  <c r="L52" i="3"/>
  <c r="AD35" i="8" s="1"/>
  <c r="AC72" i="2"/>
  <c r="AC48" i="2"/>
  <c r="EB223" i="2"/>
  <c r="AA72" i="2"/>
  <c r="I52" i="3"/>
  <c r="AA35" i="8" s="1"/>
  <c r="AA48" i="2"/>
  <c r="AA96" i="2"/>
  <c r="AD72" i="2"/>
  <c r="AD96" i="2"/>
  <c r="AD48" i="2"/>
  <c r="M52" i="3"/>
  <c r="AE35" i="8" s="1"/>
  <c r="EF223" i="2"/>
  <c r="EC223" i="2"/>
  <c r="J52" i="3"/>
  <c r="AB35" i="8" s="1"/>
  <c r="AB72" i="2"/>
  <c r="K52" i="3"/>
  <c r="AC35" i="8" s="1"/>
  <c r="AB96" i="2"/>
  <c r="ED223" i="2"/>
  <c r="AB48" i="2"/>
  <c r="AA15" i="2" l="1"/>
  <c r="I43" i="3" l="1"/>
  <c r="AA26" i="8" s="1"/>
  <c r="I43" i="9"/>
  <c r="Z15" i="2"/>
  <c r="Y39" i="2"/>
  <c r="AC15" i="2"/>
  <c r="AD15" i="2"/>
  <c r="Y87" i="2"/>
  <c r="EB214" i="2"/>
  <c r="Y38" i="2"/>
  <c r="AA87" i="2"/>
  <c r="AB15" i="2"/>
  <c r="Y63" i="2"/>
  <c r="AA63" i="2"/>
  <c r="AA39" i="2"/>
  <c r="Z39" i="2" l="1"/>
  <c r="H43" i="9"/>
  <c r="AD87" i="2"/>
  <c r="M43" i="9"/>
  <c r="EC214" i="2"/>
  <c r="K43" i="9"/>
  <c r="J43" i="9"/>
  <c r="L43" i="3"/>
  <c r="AD26" i="8" s="1"/>
  <c r="L43" i="9"/>
  <c r="AB14" i="2"/>
  <c r="AC39" i="2"/>
  <c r="AA14" i="2"/>
  <c r="AC87" i="2"/>
  <c r="Y86" i="2"/>
  <c r="AC63" i="2"/>
  <c r="EE214" i="2"/>
  <c r="AC14" i="2"/>
  <c r="Z63" i="2"/>
  <c r="Z87" i="2"/>
  <c r="AD14" i="2"/>
  <c r="Y62" i="2"/>
  <c r="H43" i="3"/>
  <c r="Y26" i="8" s="1"/>
  <c r="DZ214" i="2"/>
  <c r="EF214" i="2"/>
  <c r="J43" i="3"/>
  <c r="AB26" i="8" s="1"/>
  <c r="K43" i="3"/>
  <c r="AC26" i="8" s="1"/>
  <c r="AD63" i="2"/>
  <c r="AD39" i="2"/>
  <c r="M43" i="3"/>
  <c r="AE26" i="8" s="1"/>
  <c r="AB17" i="2"/>
  <c r="AB39" i="2"/>
  <c r="AB87" i="2"/>
  <c r="ED214" i="2"/>
  <c r="Z14" i="2"/>
  <c r="AB63" i="2"/>
  <c r="H42" i="3" l="1"/>
  <c r="Y25" i="8" s="1"/>
  <c r="H42" i="9"/>
  <c r="K45" i="3"/>
  <c r="AC28" i="8" s="1"/>
  <c r="J45" i="9"/>
  <c r="K45" i="9"/>
  <c r="ED213" i="2"/>
  <c r="K42" i="9"/>
  <c r="J42" i="9"/>
  <c r="AD62" i="2"/>
  <c r="M42" i="9"/>
  <c r="AA86" i="2"/>
  <c r="I42" i="9"/>
  <c r="AC86" i="2"/>
  <c r="L42" i="9"/>
  <c r="AB62" i="2"/>
  <c r="AB38" i="2"/>
  <c r="EC213" i="2"/>
  <c r="J42" i="3"/>
  <c r="AB25" i="8" s="1"/>
  <c r="AB86" i="2"/>
  <c r="EB213" i="2"/>
  <c r="K42" i="3"/>
  <c r="AC25" i="8" s="1"/>
  <c r="AA38" i="2"/>
  <c r="M42" i="3"/>
  <c r="AE25" i="8" s="1"/>
  <c r="AA62" i="2"/>
  <c r="AD86" i="2"/>
  <c r="I42" i="3"/>
  <c r="AA25" i="8" s="1"/>
  <c r="AD38" i="2"/>
  <c r="Y65" i="2"/>
  <c r="EE213" i="2"/>
  <c r="AC62" i="2"/>
  <c r="EF213" i="2"/>
  <c r="Z17" i="2"/>
  <c r="AC38" i="2"/>
  <c r="L42" i="3"/>
  <c r="AD25" i="8" s="1"/>
  <c r="AB65" i="2"/>
  <c r="AA17" i="2"/>
  <c r="DZ213" i="2"/>
  <c r="EC216" i="2"/>
  <c r="Z86" i="2"/>
  <c r="AD17" i="2"/>
  <c r="Y89" i="2"/>
  <c r="AB89" i="2"/>
  <c r="AB41" i="2"/>
  <c r="Z38" i="2"/>
  <c r="AC17" i="2"/>
  <c r="Y41" i="2"/>
  <c r="Z62" i="2"/>
  <c r="J45" i="3"/>
  <c r="AB28" i="8" s="1"/>
  <c r="ED216" i="2"/>
  <c r="Z41" i="2" l="1"/>
  <c r="H45" i="9"/>
  <c r="AA89" i="2"/>
  <c r="I45" i="9"/>
  <c r="AD89" i="2"/>
  <c r="M45" i="9"/>
  <c r="AC89" i="2"/>
  <c r="L45" i="9"/>
  <c r="I45" i="3"/>
  <c r="AA28" i="8" s="1"/>
  <c r="AA41" i="2"/>
  <c r="H45" i="3"/>
  <c r="Y28" i="8" s="1"/>
  <c r="EB216" i="2"/>
  <c r="Z65" i="2"/>
  <c r="DZ216" i="2"/>
  <c r="AA65" i="2"/>
  <c r="Z89" i="2"/>
  <c r="M45" i="3"/>
  <c r="AE28" i="8" s="1"/>
  <c r="EE216" i="2"/>
  <c r="L45" i="3"/>
  <c r="AD28" i="8" s="1"/>
  <c r="AD65" i="2"/>
  <c r="AC65" i="2"/>
  <c r="EF216" i="2"/>
  <c r="AC41" i="2"/>
  <c r="AD41" i="2"/>
  <c r="F19" i="4" l="1"/>
  <c r="B39" i="9" s="1"/>
  <c r="F23" i="4"/>
  <c r="B43" i="9" s="1"/>
  <c r="F27" i="4"/>
  <c r="B47" i="9" s="1"/>
  <c r="F31" i="4"/>
  <c r="B51" i="9" s="1"/>
  <c r="F26" i="4"/>
  <c r="B46" i="9" s="1"/>
  <c r="F20" i="4"/>
  <c r="B40" i="9" s="1"/>
  <c r="F24" i="4"/>
  <c r="B44" i="9" s="1"/>
  <c r="F28" i="4"/>
  <c r="B48" i="9" s="1"/>
  <c r="F32" i="4"/>
  <c r="B52" i="9" s="1"/>
  <c r="F30" i="4"/>
  <c r="B50" i="9" s="1"/>
  <c r="F21" i="4"/>
  <c r="B41" i="9" s="1"/>
  <c r="F25" i="4"/>
  <c r="B45" i="9" s="1"/>
  <c r="F29" i="4"/>
  <c r="B49" i="9" s="1"/>
  <c r="F33" i="4"/>
  <c r="B53" i="9" s="1"/>
  <c r="F22" i="4"/>
  <c r="F18" i="4"/>
  <c r="C19" i="4"/>
  <c r="B17" i="9" s="1"/>
  <c r="C23" i="4"/>
  <c r="C27" i="4"/>
  <c r="C31" i="4"/>
  <c r="C26" i="4"/>
  <c r="C20" i="4"/>
  <c r="B18" i="9" s="1"/>
  <c r="C24" i="4"/>
  <c r="C28" i="4"/>
  <c r="C32" i="4"/>
  <c r="C30" i="4"/>
  <c r="C21" i="4"/>
  <c r="B19" i="9" s="1"/>
  <c r="C25" i="4"/>
  <c r="C29" i="4"/>
  <c r="C33" i="4"/>
  <c r="C22" i="4"/>
  <c r="B20" i="9" s="1"/>
  <c r="C18" i="4"/>
  <c r="B16" i="9" s="1"/>
  <c r="E19" i="4"/>
  <c r="C39" i="9" s="1"/>
  <c r="E23" i="4"/>
  <c r="E27" i="4"/>
  <c r="C47" i="9" s="1"/>
  <c r="E31" i="4"/>
  <c r="C51" i="9" s="1"/>
  <c r="E30" i="4"/>
  <c r="E20" i="4"/>
  <c r="C40" i="9" s="1"/>
  <c r="E24" i="4"/>
  <c r="C44" i="9" s="1"/>
  <c r="E28" i="4"/>
  <c r="C48" i="9" s="1"/>
  <c r="E32" i="4"/>
  <c r="C52" i="9" s="1"/>
  <c r="E26" i="4"/>
  <c r="C46" i="9" s="1"/>
  <c r="E21" i="4"/>
  <c r="E25" i="4"/>
  <c r="C45" i="9" s="1"/>
  <c r="E29" i="4"/>
  <c r="C49" i="9" s="1"/>
  <c r="E33" i="4"/>
  <c r="C53" i="9" s="1"/>
  <c r="E22" i="4"/>
  <c r="C42" i="9" s="1"/>
  <c r="E18" i="4"/>
  <c r="B19" i="4"/>
  <c r="C17" i="9" s="1"/>
  <c r="B23" i="4"/>
  <c r="B27" i="4"/>
  <c r="B31" i="4"/>
  <c r="B26" i="4"/>
  <c r="B20" i="4"/>
  <c r="C18" i="9" s="1"/>
  <c r="B24" i="4"/>
  <c r="B28" i="4"/>
  <c r="B32" i="4"/>
  <c r="B30" i="4"/>
  <c r="B21" i="4"/>
  <c r="C19" i="9" s="1"/>
  <c r="B25" i="4"/>
  <c r="B29" i="4"/>
  <c r="B33" i="4"/>
  <c r="B22" i="4"/>
  <c r="C20" i="9" s="1"/>
  <c r="B18" i="4"/>
  <c r="C16" i="9" s="1"/>
  <c r="S33" i="8"/>
  <c r="R67" i="2"/>
  <c r="R59" i="2"/>
  <c r="S10" i="2"/>
  <c r="R62" i="2"/>
  <c r="R95" i="2"/>
  <c r="R70" i="2"/>
  <c r="R66" i="2"/>
  <c r="Y82" i="2"/>
  <c r="V21" i="2"/>
  <c r="L27" i="9" s="1"/>
  <c r="W20" i="2"/>
  <c r="M26" i="9" s="1"/>
  <c r="R84" i="2"/>
  <c r="R64" i="2"/>
  <c r="R63" i="2"/>
  <c r="R65" i="2"/>
  <c r="V13" i="2"/>
  <c r="L19" i="9" s="1"/>
  <c r="C26" i="3" l="1"/>
  <c r="C26" i="9"/>
  <c r="C22" i="3"/>
  <c r="C22" i="9"/>
  <c r="C25" i="3"/>
  <c r="C25" i="9"/>
  <c r="AZ570" i="4"/>
  <c r="C41" i="9"/>
  <c r="B22" i="3"/>
  <c r="B22" i="9"/>
  <c r="B25" i="3"/>
  <c r="B25" i="9"/>
  <c r="R25" i="8"/>
  <c r="B42" i="9"/>
  <c r="DK209" i="2"/>
  <c r="H16" i="9"/>
  <c r="C23" i="3"/>
  <c r="C23" i="9"/>
  <c r="C29" i="3"/>
  <c r="C29" i="9"/>
  <c r="AZ567" i="4"/>
  <c r="C38" i="9"/>
  <c r="B23" i="3"/>
  <c r="B23" i="9"/>
  <c r="B26" i="3"/>
  <c r="B26" i="9"/>
  <c r="B29" i="3"/>
  <c r="B29" i="9"/>
  <c r="AY567" i="4"/>
  <c r="B38" i="9"/>
  <c r="C31" i="3"/>
  <c r="C31" i="9"/>
  <c r="C21" i="3"/>
  <c r="C21" i="9"/>
  <c r="AZ572" i="4"/>
  <c r="C43" i="9"/>
  <c r="B31" i="3"/>
  <c r="B31" i="9"/>
  <c r="B28" i="3"/>
  <c r="B28" i="9"/>
  <c r="B21" i="3"/>
  <c r="B21" i="9"/>
  <c r="C28" i="3"/>
  <c r="C28" i="9"/>
  <c r="C27" i="3"/>
  <c r="C27" i="9"/>
  <c r="C30" i="3"/>
  <c r="C30" i="9"/>
  <c r="C24" i="3"/>
  <c r="C24" i="9"/>
  <c r="AZ579" i="4"/>
  <c r="C50" i="9"/>
  <c r="B27" i="3"/>
  <c r="B27" i="9"/>
  <c r="B30" i="3"/>
  <c r="B30" i="9"/>
  <c r="B24" i="3"/>
  <c r="B24" i="9"/>
  <c r="AJ571" i="4"/>
  <c r="C20" i="3"/>
  <c r="AJ570" i="4"/>
  <c r="C19" i="3"/>
  <c r="AJ569" i="4"/>
  <c r="C18" i="3"/>
  <c r="AJ568" i="4"/>
  <c r="C17" i="3"/>
  <c r="AI571" i="4"/>
  <c r="B20" i="3"/>
  <c r="AI570" i="4"/>
  <c r="B19" i="3"/>
  <c r="AI569" i="4"/>
  <c r="B18" i="3"/>
  <c r="AI568" i="4"/>
  <c r="B17" i="3"/>
  <c r="AJ567" i="4"/>
  <c r="C16" i="3"/>
  <c r="AI567" i="4"/>
  <c r="B16" i="3"/>
  <c r="AZ571" i="4"/>
  <c r="S25" i="8"/>
  <c r="AI572" i="4"/>
  <c r="B26" i="8"/>
  <c r="AJ572" i="4"/>
  <c r="C26" i="8"/>
  <c r="AJ574" i="4"/>
  <c r="C28" i="8"/>
  <c r="AJ577" i="4"/>
  <c r="C31" i="8"/>
  <c r="AJ580" i="4"/>
  <c r="C34" i="8"/>
  <c r="AJ576" i="4"/>
  <c r="C30" i="8"/>
  <c r="AJ582" i="4"/>
  <c r="C36" i="8"/>
  <c r="AJ579" i="4"/>
  <c r="C33" i="8"/>
  <c r="AJ578" i="4"/>
  <c r="C32" i="8"/>
  <c r="AJ581" i="4"/>
  <c r="C35" i="8"/>
  <c r="AJ575" i="4"/>
  <c r="C29" i="8"/>
  <c r="AI576" i="4"/>
  <c r="B30" i="8"/>
  <c r="AI574" i="4"/>
  <c r="B28" i="8"/>
  <c r="AI577" i="4"/>
  <c r="B31" i="8"/>
  <c r="AI580" i="4"/>
  <c r="B34" i="8"/>
  <c r="AI582" i="4"/>
  <c r="B36" i="8"/>
  <c r="AI579" i="4"/>
  <c r="B33" i="8"/>
  <c r="AI578" i="4"/>
  <c r="B32" i="8"/>
  <c r="AI581" i="4"/>
  <c r="B35" i="8"/>
  <c r="AI575" i="4"/>
  <c r="B29" i="8"/>
  <c r="AJ573" i="4"/>
  <c r="C27" i="8"/>
  <c r="AI573" i="4"/>
  <c r="B27" i="8"/>
  <c r="R28" i="8"/>
  <c r="AY574" i="4"/>
  <c r="R31" i="8"/>
  <c r="AY577" i="4"/>
  <c r="R34" i="8"/>
  <c r="AY580" i="4"/>
  <c r="AY571" i="4"/>
  <c r="R24" i="8"/>
  <c r="AY570" i="4"/>
  <c r="R27" i="8"/>
  <c r="AY573" i="4"/>
  <c r="R30" i="8"/>
  <c r="AY576" i="4"/>
  <c r="R36" i="8"/>
  <c r="AY582" i="4"/>
  <c r="R33" i="8"/>
  <c r="AY579" i="4"/>
  <c r="R23" i="8"/>
  <c r="AY569" i="4"/>
  <c r="R26" i="8"/>
  <c r="AY572" i="4"/>
  <c r="R32" i="8"/>
  <c r="AY578" i="4"/>
  <c r="R35" i="8"/>
  <c r="AY581" i="4"/>
  <c r="R29" i="8"/>
  <c r="AY575" i="4"/>
  <c r="R22" i="8"/>
  <c r="AY568" i="4"/>
  <c r="S28" i="8"/>
  <c r="AZ574" i="4"/>
  <c r="S31" i="8"/>
  <c r="AZ577" i="4"/>
  <c r="S34" i="8"/>
  <c r="AZ580" i="4"/>
  <c r="S27" i="8"/>
  <c r="AZ573" i="4"/>
  <c r="S30" i="8"/>
  <c r="AZ576" i="4"/>
  <c r="S36" i="8"/>
  <c r="AZ582" i="4"/>
  <c r="S29" i="8"/>
  <c r="AZ575" i="4"/>
  <c r="S23" i="8"/>
  <c r="AZ569" i="4"/>
  <c r="S32" i="8"/>
  <c r="AZ578" i="4"/>
  <c r="S35" i="8"/>
  <c r="AZ581" i="4"/>
  <c r="S22" i="8"/>
  <c r="AZ568" i="4"/>
  <c r="C21" i="8"/>
  <c r="B21" i="8"/>
  <c r="C22" i="8"/>
  <c r="B22" i="8"/>
  <c r="C25" i="8"/>
  <c r="B25" i="8"/>
  <c r="C23" i="8"/>
  <c r="B23" i="8"/>
  <c r="C24" i="8"/>
  <c r="B24" i="8"/>
  <c r="C41" i="3"/>
  <c r="S24" i="8"/>
  <c r="C52" i="3"/>
  <c r="S26" i="8"/>
  <c r="C43" i="3"/>
  <c r="B49" i="3"/>
  <c r="C40" i="3"/>
  <c r="B52" i="3"/>
  <c r="C49" i="3"/>
  <c r="B47" i="3"/>
  <c r="B50" i="3"/>
  <c r="C51" i="3"/>
  <c r="C45" i="3"/>
  <c r="C50" i="3"/>
  <c r="B45" i="3"/>
  <c r="C53" i="3"/>
  <c r="C44" i="3"/>
  <c r="B48" i="3"/>
  <c r="B46" i="3"/>
  <c r="B40" i="3"/>
  <c r="B44" i="3"/>
  <c r="B39" i="3"/>
  <c r="B51" i="3"/>
  <c r="C47" i="3"/>
  <c r="C46" i="3"/>
  <c r="C39" i="3"/>
  <c r="B43" i="3"/>
  <c r="C42" i="3"/>
  <c r="C48" i="3"/>
  <c r="B42" i="3"/>
  <c r="B41" i="3"/>
  <c r="B53" i="3"/>
  <c r="R21" i="8"/>
  <c r="B38" i="3"/>
  <c r="S21" i="8"/>
  <c r="C38" i="3"/>
  <c r="S11" i="2"/>
  <c r="R35" i="2"/>
  <c r="T15" i="2"/>
  <c r="W11" i="2"/>
  <c r="T11" i="2"/>
  <c r="R87" i="2"/>
  <c r="U11" i="2"/>
  <c r="R83" i="2"/>
  <c r="U15" i="2"/>
  <c r="W15" i="2"/>
  <c r="V11" i="2"/>
  <c r="S15" i="2"/>
  <c r="R39" i="2"/>
  <c r="R37" i="2"/>
  <c r="R85" i="2"/>
  <c r="V15" i="2"/>
  <c r="V17" i="2"/>
  <c r="S13" i="2"/>
  <c r="T13" i="2"/>
  <c r="S16" i="2"/>
  <c r="R40" i="2"/>
  <c r="S19" i="2"/>
  <c r="R43" i="2"/>
  <c r="W19" i="2"/>
  <c r="R34" i="2"/>
  <c r="H16" i="3"/>
  <c r="I21" i="8" s="1"/>
  <c r="V19" i="2"/>
  <c r="R58" i="2"/>
  <c r="S34" i="2"/>
  <c r="T10" i="2"/>
  <c r="T22" i="2"/>
  <c r="W16" i="2"/>
  <c r="V16" i="2"/>
  <c r="V10" i="2"/>
  <c r="W22" i="2"/>
  <c r="R71" i="2"/>
  <c r="W14" i="2"/>
  <c r="S58" i="2"/>
  <c r="T16" i="2"/>
  <c r="R88" i="2"/>
  <c r="T19" i="2"/>
  <c r="R91" i="2"/>
  <c r="AA10" i="2"/>
  <c r="R82" i="2"/>
  <c r="R68" i="2"/>
  <c r="R94" i="2"/>
  <c r="S82" i="2"/>
  <c r="U16" i="2"/>
  <c r="U19" i="2"/>
  <c r="W10" i="2"/>
  <c r="U10" i="2"/>
  <c r="V22" i="2"/>
  <c r="T17" i="2"/>
  <c r="T14" i="2"/>
  <c r="U21" i="2"/>
  <c r="R45" i="2"/>
  <c r="AC10" i="2"/>
  <c r="V20" i="2"/>
  <c r="U14" i="2"/>
  <c r="R86" i="2"/>
  <c r="AB10" i="2"/>
  <c r="Y58" i="2"/>
  <c r="T20" i="2"/>
  <c r="R92" i="2"/>
  <c r="T21" i="2"/>
  <c r="R93" i="2"/>
  <c r="V14" i="2"/>
  <c r="R38" i="2"/>
  <c r="AD10" i="2"/>
  <c r="Y34" i="2"/>
  <c r="U20" i="2"/>
  <c r="R44" i="2"/>
  <c r="W21" i="2"/>
  <c r="R69" i="2"/>
  <c r="S14" i="2"/>
  <c r="Z10" i="2"/>
  <c r="S20" i="2"/>
  <c r="S21" i="2"/>
  <c r="U22" i="2"/>
  <c r="R46" i="2"/>
  <c r="S17" i="2"/>
  <c r="R41" i="2"/>
  <c r="S22" i="2"/>
  <c r="U17" i="2"/>
  <c r="R89" i="2"/>
  <c r="W17" i="2"/>
  <c r="W18" i="2"/>
  <c r="V18" i="2"/>
  <c r="R47" i="2"/>
  <c r="V12" i="2"/>
  <c r="W23" i="2"/>
  <c r="V23" i="2"/>
  <c r="S12" i="2"/>
  <c r="U18" i="2"/>
  <c r="R90" i="2"/>
  <c r="T23" i="2"/>
  <c r="U12" i="2"/>
  <c r="R36" i="2"/>
  <c r="T18" i="2"/>
  <c r="R42" i="2"/>
  <c r="U23" i="2"/>
  <c r="T12" i="2"/>
  <c r="R60" i="2"/>
  <c r="S18" i="2"/>
  <c r="S23" i="2"/>
  <c r="W12" i="2"/>
  <c r="U13" i="2"/>
  <c r="R61" i="2"/>
  <c r="W13" i="2"/>
  <c r="DQ219" i="2"/>
  <c r="W68" i="2"/>
  <c r="M26" i="3"/>
  <c r="O31" i="8" s="1"/>
  <c r="W44" i="2"/>
  <c r="W92" i="2"/>
  <c r="V93" i="2"/>
  <c r="L27" i="3"/>
  <c r="N32" i="8" s="1"/>
  <c r="DP220" i="2"/>
  <c r="V45" i="2"/>
  <c r="V69" i="2"/>
  <c r="DP212" i="2"/>
  <c r="V61" i="2"/>
  <c r="V85" i="2"/>
  <c r="L19" i="3"/>
  <c r="N24" i="8" s="1"/>
  <c r="V37" i="2"/>
  <c r="J19" i="3" l="1"/>
  <c r="L24" i="8" s="1"/>
  <c r="K19" i="9"/>
  <c r="J19" i="9"/>
  <c r="W42" i="2"/>
  <c r="M24" i="9"/>
  <c r="S94" i="2"/>
  <c r="H28" i="9"/>
  <c r="K26" i="3"/>
  <c r="M31" i="8" s="1"/>
  <c r="J26" i="9"/>
  <c r="K26" i="9"/>
  <c r="DP213" i="2"/>
  <c r="L20" i="9"/>
  <c r="DM219" i="2"/>
  <c r="I26" i="9"/>
  <c r="U38" i="2"/>
  <c r="K20" i="9"/>
  <c r="J20" i="9"/>
  <c r="U69" i="2"/>
  <c r="J27" i="9"/>
  <c r="K27" i="9"/>
  <c r="U82" i="2"/>
  <c r="K16" i="9"/>
  <c r="J16" i="9"/>
  <c r="P6" i="2"/>
  <c r="I38" i="9"/>
  <c r="I22" i="3"/>
  <c r="K27" i="8" s="1"/>
  <c r="I22" i="9"/>
  <c r="W70" i="2"/>
  <c r="M28" i="9"/>
  <c r="T46" i="2"/>
  <c r="I28" i="9"/>
  <c r="V43" i="2"/>
  <c r="L25" i="9"/>
  <c r="I19" i="3"/>
  <c r="K24" i="8" s="1"/>
  <c r="I19" i="9"/>
  <c r="V35" i="2"/>
  <c r="L17" i="9"/>
  <c r="K17" i="3"/>
  <c r="M22" i="8" s="1"/>
  <c r="K17" i="9"/>
  <c r="J17" i="9"/>
  <c r="T87" i="2"/>
  <c r="I21" i="9"/>
  <c r="W85" i="2"/>
  <c r="M19" i="9"/>
  <c r="S90" i="2"/>
  <c r="H24" i="9"/>
  <c r="T66" i="2"/>
  <c r="I24" i="9"/>
  <c r="W71" i="2"/>
  <c r="M29" i="9"/>
  <c r="DN221" i="2"/>
  <c r="K28" i="9"/>
  <c r="J28" i="9"/>
  <c r="S86" i="2"/>
  <c r="H20" i="9"/>
  <c r="W36" i="2"/>
  <c r="M18" i="9"/>
  <c r="T60" i="2"/>
  <c r="I18" i="9"/>
  <c r="K24" i="3"/>
  <c r="M29" i="8" s="1"/>
  <c r="K24" i="9"/>
  <c r="J24" i="9"/>
  <c r="V60" i="2"/>
  <c r="L18" i="9"/>
  <c r="W41" i="2"/>
  <c r="M23" i="9"/>
  <c r="DK220" i="2"/>
  <c r="H27" i="9"/>
  <c r="V92" i="2"/>
  <c r="L26" i="9"/>
  <c r="T62" i="2"/>
  <c r="I20" i="9"/>
  <c r="W58" i="2"/>
  <c r="M16" i="9"/>
  <c r="V34" i="2"/>
  <c r="L16" i="9"/>
  <c r="DM209" i="2"/>
  <c r="I16" i="9"/>
  <c r="H25" i="3"/>
  <c r="I30" i="8" s="1"/>
  <c r="H25" i="9"/>
  <c r="S37" i="2"/>
  <c r="H19" i="9"/>
  <c r="M21" i="3"/>
  <c r="O26" i="8" s="1"/>
  <c r="M21" i="9"/>
  <c r="U47" i="2"/>
  <c r="K29" i="9"/>
  <c r="J29" i="9"/>
  <c r="K18" i="3"/>
  <c r="M23" i="8" s="1"/>
  <c r="J18" i="9"/>
  <c r="K18" i="9"/>
  <c r="H18" i="3"/>
  <c r="I23" i="8" s="1"/>
  <c r="H18" i="9"/>
  <c r="S65" i="2"/>
  <c r="H23" i="9"/>
  <c r="S92" i="2"/>
  <c r="H26" i="9"/>
  <c r="DQ220" i="2"/>
  <c r="M27" i="9"/>
  <c r="AD82" i="2"/>
  <c r="M38" i="9"/>
  <c r="T69" i="2"/>
  <c r="I27" i="9"/>
  <c r="AB58" i="2"/>
  <c r="K38" i="9"/>
  <c r="J38" i="9"/>
  <c r="L38" i="3"/>
  <c r="AD21" i="8" s="1"/>
  <c r="L38" i="9"/>
  <c r="T65" i="2"/>
  <c r="I23" i="9"/>
  <c r="DN218" i="2"/>
  <c r="K25" i="9"/>
  <c r="J25" i="9"/>
  <c r="T67" i="2"/>
  <c r="I25" i="9"/>
  <c r="W86" i="2"/>
  <c r="M20" i="9"/>
  <c r="L22" i="3"/>
  <c r="N27" i="8" s="1"/>
  <c r="L22" i="9"/>
  <c r="V65" i="2"/>
  <c r="L23" i="9"/>
  <c r="U63" i="2"/>
  <c r="K21" i="9"/>
  <c r="J21" i="9"/>
  <c r="T59" i="2"/>
  <c r="I17" i="9"/>
  <c r="S83" i="2"/>
  <c r="H17" i="9"/>
  <c r="S47" i="2"/>
  <c r="H29" i="9"/>
  <c r="T47" i="2"/>
  <c r="I29" i="9"/>
  <c r="V95" i="2"/>
  <c r="L29" i="9"/>
  <c r="V90" i="2"/>
  <c r="L24" i="9"/>
  <c r="DN216" i="2"/>
  <c r="K23" i="9"/>
  <c r="J23" i="9"/>
  <c r="Z82" i="2"/>
  <c r="H38" i="9"/>
  <c r="V46" i="2"/>
  <c r="L28" i="9"/>
  <c r="DN215" i="2"/>
  <c r="J22" i="9"/>
  <c r="K22" i="9"/>
  <c r="W40" i="2"/>
  <c r="M22" i="9"/>
  <c r="W67" i="2"/>
  <c r="M25" i="9"/>
  <c r="S64" i="2"/>
  <c r="H22" i="9"/>
  <c r="DP214" i="2"/>
  <c r="L21" i="9"/>
  <c r="S63" i="2"/>
  <c r="H21" i="9"/>
  <c r="DQ210" i="2"/>
  <c r="M17" i="9"/>
  <c r="W87" i="2"/>
  <c r="V41" i="2"/>
  <c r="DK210" i="2"/>
  <c r="T35" i="2"/>
  <c r="S59" i="2"/>
  <c r="H17" i="3"/>
  <c r="I22" i="8" s="1"/>
  <c r="I17" i="3"/>
  <c r="K22" i="8" s="1"/>
  <c r="U87" i="2"/>
  <c r="S35" i="2"/>
  <c r="DM214" i="2"/>
  <c r="T63" i="2"/>
  <c r="I21" i="3"/>
  <c r="K26" i="8" s="1"/>
  <c r="T39" i="2"/>
  <c r="DO210" i="2"/>
  <c r="V59" i="2"/>
  <c r="DM210" i="2"/>
  <c r="V83" i="2"/>
  <c r="DN210" i="2"/>
  <c r="S61" i="2"/>
  <c r="S43" i="2"/>
  <c r="L17" i="3"/>
  <c r="N22" i="8" s="1"/>
  <c r="U83" i="2"/>
  <c r="U35" i="2"/>
  <c r="DP210" i="2"/>
  <c r="U59" i="2"/>
  <c r="DO214" i="2"/>
  <c r="T58" i="2"/>
  <c r="S67" i="2"/>
  <c r="W39" i="2"/>
  <c r="L16" i="3"/>
  <c r="N21" i="8" s="1"/>
  <c r="DK218" i="2"/>
  <c r="T83" i="2"/>
  <c r="U39" i="2"/>
  <c r="K21" i="3"/>
  <c r="M26" i="8" s="1"/>
  <c r="DN214" i="2"/>
  <c r="L23" i="3"/>
  <c r="N28" i="8" s="1"/>
  <c r="W46" i="2"/>
  <c r="T37" i="2"/>
  <c r="W82" i="2"/>
  <c r="W35" i="2"/>
  <c r="W83" i="2"/>
  <c r="S87" i="2"/>
  <c r="M17" i="3"/>
  <c r="O22" i="8" s="1"/>
  <c r="W59" i="2"/>
  <c r="S39" i="2"/>
  <c r="V87" i="2"/>
  <c r="W91" i="2"/>
  <c r="H22" i="3"/>
  <c r="I27" i="8" s="1"/>
  <c r="V82" i="2"/>
  <c r="T82" i="2"/>
  <c r="H19" i="3"/>
  <c r="I24" i="8" s="1"/>
  <c r="DP209" i="2"/>
  <c r="I16" i="3"/>
  <c r="K21" i="8" s="1"/>
  <c r="T86" i="2"/>
  <c r="S91" i="2"/>
  <c r="W63" i="2"/>
  <c r="DQ214" i="2"/>
  <c r="S85" i="2"/>
  <c r="V58" i="2"/>
  <c r="T34" i="2"/>
  <c r="T38" i="2"/>
  <c r="DK212" i="2"/>
  <c r="J17" i="3"/>
  <c r="L22" i="8" s="1"/>
  <c r="J21" i="3"/>
  <c r="L26" i="8" s="1"/>
  <c r="V89" i="2"/>
  <c r="DP216" i="2"/>
  <c r="H21" i="3"/>
  <c r="I26" i="8" s="1"/>
  <c r="W43" i="2"/>
  <c r="DK215" i="2"/>
  <c r="S88" i="2"/>
  <c r="V63" i="2"/>
  <c r="V39" i="2"/>
  <c r="DK214" i="2"/>
  <c r="DQ218" i="2"/>
  <c r="S40" i="2"/>
  <c r="L21" i="3"/>
  <c r="N26" i="8" s="1"/>
  <c r="M25" i="3"/>
  <c r="O30" i="8" s="1"/>
  <c r="DM212" i="2"/>
  <c r="T85" i="2"/>
  <c r="T61" i="2"/>
  <c r="DQ209" i="2"/>
  <c r="H27" i="3"/>
  <c r="I32" i="8" s="1"/>
  <c r="T94" i="2"/>
  <c r="I28" i="3"/>
  <c r="K33" i="8" s="1"/>
  <c r="V67" i="2"/>
  <c r="DQ221" i="2"/>
  <c r="T70" i="2"/>
  <c r="L25" i="3"/>
  <c r="N30" i="8" s="1"/>
  <c r="M28" i="3"/>
  <c r="O33" i="8" s="1"/>
  <c r="DM221" i="2"/>
  <c r="DP218" i="2"/>
  <c r="W94" i="2"/>
  <c r="V91" i="2"/>
  <c r="U64" i="2"/>
  <c r="V70" i="2"/>
  <c r="DQ215" i="2"/>
  <c r="W64" i="2"/>
  <c r="U88" i="2"/>
  <c r="W88" i="2"/>
  <c r="M22" i="3"/>
  <c r="O27" i="8" s="1"/>
  <c r="Z26" i="2"/>
  <c r="Z74" i="2" s="1"/>
  <c r="V40" i="2"/>
  <c r="EE209" i="2"/>
  <c r="U43" i="2"/>
  <c r="AB34" i="2"/>
  <c r="T93" i="2"/>
  <c r="AD34" i="2"/>
  <c r="T43" i="2"/>
  <c r="DM220" i="2"/>
  <c r="K25" i="3"/>
  <c r="M30" i="8" s="1"/>
  <c r="DM216" i="2"/>
  <c r="W45" i="2"/>
  <c r="EC209" i="2"/>
  <c r="M20" i="3"/>
  <c r="O25" i="8" s="1"/>
  <c r="AD58" i="2"/>
  <c r="T91" i="2"/>
  <c r="DP215" i="2"/>
  <c r="S41" i="2"/>
  <c r="I27" i="3"/>
  <c r="K32" i="8" s="1"/>
  <c r="K38" i="3"/>
  <c r="AC21" i="8" s="1"/>
  <c r="AB82" i="2"/>
  <c r="DQ213" i="2"/>
  <c r="S60" i="2"/>
  <c r="AC58" i="2"/>
  <c r="T89" i="2"/>
  <c r="S44" i="2"/>
  <c r="U67" i="2"/>
  <c r="U91" i="2"/>
  <c r="W69" i="2"/>
  <c r="EF209" i="2"/>
  <c r="DM218" i="2"/>
  <c r="V88" i="2"/>
  <c r="V64" i="2"/>
  <c r="T45" i="2"/>
  <c r="J38" i="3"/>
  <c r="AB21" i="8" s="1"/>
  <c r="W62" i="2"/>
  <c r="AC82" i="2"/>
  <c r="AC34" i="2"/>
  <c r="T41" i="2"/>
  <c r="J25" i="3"/>
  <c r="L30" i="8" s="1"/>
  <c r="DO218" i="2"/>
  <c r="M38" i="3"/>
  <c r="AE21" i="8" s="1"/>
  <c r="I25" i="3"/>
  <c r="K30" i="8" s="1"/>
  <c r="DK216" i="2"/>
  <c r="ED209" i="2"/>
  <c r="W38" i="2"/>
  <c r="I23" i="3"/>
  <c r="K28" i="8" s="1"/>
  <c r="S68" i="2"/>
  <c r="T44" i="2"/>
  <c r="H23" i="3"/>
  <c r="I28" i="8" s="1"/>
  <c r="V68" i="2"/>
  <c r="DM215" i="2"/>
  <c r="S45" i="2"/>
  <c r="W93" i="2"/>
  <c r="DM213" i="2"/>
  <c r="S36" i="2"/>
  <c r="DQ216" i="2"/>
  <c r="DP219" i="2"/>
  <c r="I38" i="3"/>
  <c r="AA21" i="8" s="1"/>
  <c r="S93" i="2"/>
  <c r="H26" i="3"/>
  <c r="I31" i="8" s="1"/>
  <c r="K20" i="3"/>
  <c r="M25" i="8" s="1"/>
  <c r="AA34" i="2"/>
  <c r="L20" i="3"/>
  <c r="N25" i="8" s="1"/>
  <c r="DN213" i="2"/>
  <c r="DO220" i="2"/>
  <c r="U58" i="2"/>
  <c r="M27" i="3"/>
  <c r="O32" i="8" s="1"/>
  <c r="J26" i="3"/>
  <c r="L31" i="8" s="1"/>
  <c r="S89" i="2"/>
  <c r="T92" i="2"/>
  <c r="DK211" i="2"/>
  <c r="DN220" i="2"/>
  <c r="K16" i="3"/>
  <c r="M21" i="8" s="1"/>
  <c r="DK219" i="2"/>
  <c r="U68" i="2"/>
  <c r="DO213" i="2"/>
  <c r="J20" i="3"/>
  <c r="L25" i="8" s="1"/>
  <c r="I26" i="3"/>
  <c r="K31" i="8" s="1"/>
  <c r="I20" i="3"/>
  <c r="K25" i="8" s="1"/>
  <c r="K27" i="3"/>
  <c r="M32" i="8" s="1"/>
  <c r="U45" i="2"/>
  <c r="L26" i="3"/>
  <c r="N31" i="8" s="1"/>
  <c r="V44" i="2"/>
  <c r="J16" i="3"/>
  <c r="L21" i="8" s="1"/>
  <c r="M16" i="3"/>
  <c r="O21" i="8" s="1"/>
  <c r="W34" i="2"/>
  <c r="AA58" i="2"/>
  <c r="S62" i="2"/>
  <c r="T88" i="2"/>
  <c r="T64" i="2"/>
  <c r="S69" i="2"/>
  <c r="V86" i="2"/>
  <c r="DN219" i="2"/>
  <c r="U86" i="2"/>
  <c r="U62" i="2"/>
  <c r="T68" i="2"/>
  <c r="J27" i="3"/>
  <c r="L32" i="8" s="1"/>
  <c r="DO209" i="2"/>
  <c r="DN209" i="2"/>
  <c r="EB209" i="2"/>
  <c r="AA82" i="2"/>
  <c r="T40" i="2"/>
  <c r="V38" i="2"/>
  <c r="U44" i="2"/>
  <c r="S84" i="2"/>
  <c r="W89" i="2"/>
  <c r="U93" i="2"/>
  <c r="U34" i="2"/>
  <c r="DK213" i="2"/>
  <c r="V62" i="2"/>
  <c r="DO215" i="2"/>
  <c r="U40" i="2"/>
  <c r="DP221" i="2"/>
  <c r="Z58" i="2"/>
  <c r="U89" i="2"/>
  <c r="K22" i="3"/>
  <c r="M27" i="8" s="1"/>
  <c r="V94" i="2"/>
  <c r="H38" i="3"/>
  <c r="Y21" i="8" s="1"/>
  <c r="Z34" i="2"/>
  <c r="U41" i="2"/>
  <c r="J22" i="3"/>
  <c r="L27" i="8" s="1"/>
  <c r="L28" i="3"/>
  <c r="N33" i="8" s="1"/>
  <c r="DZ209" i="2"/>
  <c r="W90" i="2"/>
  <c r="S70" i="2"/>
  <c r="U92" i="2"/>
  <c r="DO219" i="2"/>
  <c r="DN217" i="2"/>
  <c r="J28" i="3"/>
  <c r="L33" i="8" s="1"/>
  <c r="H20" i="3"/>
  <c r="I25" i="8" s="1"/>
  <c r="S38" i="2"/>
  <c r="K28" i="3"/>
  <c r="M33" i="8" s="1"/>
  <c r="DK221" i="2"/>
  <c r="DO221" i="2"/>
  <c r="DQ217" i="2"/>
  <c r="W66" i="2"/>
  <c r="S46" i="2"/>
  <c r="DQ222" i="2"/>
  <c r="U94" i="2"/>
  <c r="U70" i="2"/>
  <c r="M24" i="3"/>
  <c r="O29" i="8" s="1"/>
  <c r="H28" i="3"/>
  <c r="I33" i="8" s="1"/>
  <c r="U46" i="2"/>
  <c r="L29" i="3"/>
  <c r="N34" i="8" s="1"/>
  <c r="U65" i="2"/>
  <c r="DO216" i="2"/>
  <c r="V42" i="2"/>
  <c r="DP217" i="2"/>
  <c r="K23" i="3"/>
  <c r="M28" i="8" s="1"/>
  <c r="J23" i="3"/>
  <c r="L28" i="8" s="1"/>
  <c r="V71" i="2"/>
  <c r="V66" i="2"/>
  <c r="L24" i="3"/>
  <c r="N29" i="8" s="1"/>
  <c r="DO217" i="2"/>
  <c r="M23" i="3"/>
  <c r="O28" i="8" s="1"/>
  <c r="W65" i="2"/>
  <c r="V36" i="2"/>
  <c r="U42" i="2"/>
  <c r="L18" i="3"/>
  <c r="N23" i="8" s="1"/>
  <c r="U90" i="2"/>
  <c r="U66" i="2"/>
  <c r="V84" i="2"/>
  <c r="DP211" i="2"/>
  <c r="J24" i="3"/>
  <c r="L29" i="8" s="1"/>
  <c r="W95" i="2"/>
  <c r="M29" i="3"/>
  <c r="O34" i="8" s="1"/>
  <c r="W47" i="2"/>
  <c r="H24" i="3"/>
  <c r="I29" i="8" s="1"/>
  <c r="I18" i="3"/>
  <c r="V47" i="2"/>
  <c r="I29" i="3"/>
  <c r="K34" i="8" s="1"/>
  <c r="S66" i="2"/>
  <c r="T95" i="2"/>
  <c r="DK217" i="2"/>
  <c r="DP222" i="2"/>
  <c r="T71" i="2"/>
  <c r="S42" i="2"/>
  <c r="T36" i="2"/>
  <c r="T84" i="2"/>
  <c r="T42" i="2"/>
  <c r="T90" i="2"/>
  <c r="DM217" i="2"/>
  <c r="I24" i="3"/>
  <c r="K29" i="8" s="1"/>
  <c r="DM211" i="2"/>
  <c r="U36" i="2"/>
  <c r="H29" i="3"/>
  <c r="I34" i="8" s="1"/>
  <c r="U60" i="2"/>
  <c r="DO222" i="2"/>
  <c r="K29" i="3"/>
  <c r="M34" i="8" s="1"/>
  <c r="J29" i="3"/>
  <c r="L34" i="8" s="1"/>
  <c r="U71" i="2"/>
  <c r="U84" i="2"/>
  <c r="DM222" i="2"/>
  <c r="S95" i="2"/>
  <c r="DN222" i="2"/>
  <c r="U95" i="2"/>
  <c r="J18" i="3"/>
  <c r="L23" i="8" s="1"/>
  <c r="DN211" i="2"/>
  <c r="DK222" i="2"/>
  <c r="DO211" i="2"/>
  <c r="S71" i="2"/>
  <c r="W84" i="2"/>
  <c r="M18" i="3"/>
  <c r="O23" i="8" s="1"/>
  <c r="DQ211" i="2"/>
  <c r="W60" i="2"/>
  <c r="U37" i="2"/>
  <c r="DN212" i="2"/>
  <c r="W37" i="2"/>
  <c r="U85" i="2"/>
  <c r="K19" i="3"/>
  <c r="M24" i="8" s="1"/>
  <c r="DQ212" i="2"/>
  <c r="U61" i="2"/>
  <c r="DO212" i="2"/>
  <c r="W61" i="2"/>
  <c r="M19" i="3"/>
  <c r="O24" i="8" s="1"/>
  <c r="S24" i="2"/>
  <c r="H30" i="9" s="1"/>
  <c r="R96" i="2"/>
  <c r="V24" i="2"/>
  <c r="L30" i="9" s="1"/>
  <c r="R72" i="2"/>
  <c r="W24" i="2"/>
  <c r="M30" i="9" s="1"/>
  <c r="R48" i="2"/>
  <c r="T24" i="2"/>
  <c r="I30" i="9" s="1"/>
  <c r="U24" i="2"/>
  <c r="R97" i="2"/>
  <c r="R73" i="2"/>
  <c r="R49" i="2"/>
  <c r="J30" i="9" l="1"/>
  <c r="K30" i="9"/>
  <c r="Z50" i="2"/>
  <c r="K23" i="8"/>
  <c r="J1" i="2"/>
  <c r="L7" i="9" s="1"/>
  <c r="Z98" i="2"/>
  <c r="DN224" i="2"/>
  <c r="DO224" i="2"/>
  <c r="J31" i="3"/>
  <c r="L36" i="8" s="1"/>
  <c r="U73" i="2"/>
  <c r="K31" i="3"/>
  <c r="M36" i="8" s="1"/>
  <c r="U97" i="2"/>
  <c r="U49" i="2"/>
  <c r="U96" i="2"/>
  <c r="DO223" i="2"/>
  <c r="DN223" i="2"/>
  <c r="K30" i="3"/>
  <c r="M35" i="8" s="1"/>
  <c r="J30" i="3"/>
  <c r="L35" i="8" s="1"/>
  <c r="U72" i="2"/>
  <c r="U48" i="2"/>
  <c r="T48" i="2"/>
  <c r="I30" i="3"/>
  <c r="K35" i="8" s="1"/>
  <c r="T96" i="2"/>
  <c r="DM223" i="2"/>
  <c r="T72" i="2"/>
  <c r="H6" i="2"/>
  <c r="V48" i="2"/>
  <c r="DP223" i="2"/>
  <c r="V72" i="2"/>
  <c r="L30" i="3"/>
  <c r="N35" i="8" s="1"/>
  <c r="V96" i="2"/>
  <c r="V73" i="2"/>
  <c r="V97" i="2"/>
  <c r="V49" i="2"/>
  <c r="L31" i="3"/>
  <c r="N36" i="8" s="1"/>
  <c r="DP224" i="2"/>
  <c r="T97" i="2"/>
  <c r="T73" i="2"/>
  <c r="DM224" i="2"/>
  <c r="T49" i="2"/>
  <c r="I31" i="3"/>
  <c r="K36" i="8" s="1"/>
  <c r="S49" i="2"/>
  <c r="S97" i="2"/>
  <c r="DK224" i="2"/>
  <c r="S73" i="2"/>
  <c r="H31" i="3"/>
  <c r="I36" i="8" s="1"/>
  <c r="M31" i="3"/>
  <c r="O36" i="8" s="1"/>
  <c r="W73" i="2"/>
  <c r="W97" i="2"/>
  <c r="DQ224" i="2"/>
  <c r="W49" i="2"/>
  <c r="DQ223" i="2"/>
  <c r="M30" i="3"/>
  <c r="O35" i="8" s="1"/>
  <c r="W72" i="2"/>
  <c r="W96" i="2"/>
  <c r="W48" i="2"/>
  <c r="S72" i="2"/>
  <c r="S48" i="2"/>
  <c r="DK223" i="2"/>
  <c r="S96" i="2"/>
  <c r="H30" i="3"/>
  <c r="I35" i="8" s="1"/>
  <c r="S26" i="2"/>
  <c r="L7" i="3" l="1"/>
  <c r="J3" i="2"/>
  <c r="K15" i="8"/>
  <c r="DM203" i="2"/>
  <c r="S74" i="2"/>
  <c r="S50" i="2"/>
  <c r="S98" i="2"/>
  <c r="H1" i="2"/>
  <c r="L8" i="9" l="1"/>
  <c r="E15" i="8"/>
  <c r="B3" i="2"/>
  <c r="I7" i="9"/>
  <c r="DG203" i="2"/>
  <c r="L8" i="3"/>
  <c r="I15" i="8"/>
  <c r="DK203" i="2"/>
  <c r="I7" i="3"/>
  <c r="I8" i="9" l="1"/>
  <c r="C15" i="8"/>
  <c r="I8" i="3"/>
  <c r="DE20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sueshin</author>
  </authors>
  <commentList>
    <comment ref="B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特定の日付にする場合は、直接入力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sueshin</author>
  </authors>
  <commentList>
    <comment ref="B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各period終了時の合計得点を直接入力</t>
        </r>
      </text>
    </comment>
    <comment ref="J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各period終了時の合計得点を直接入力</t>
        </r>
      </text>
    </comment>
  </commentList>
</comments>
</file>

<file path=xl/sharedStrings.xml><?xml version="1.0" encoding="utf-8"?>
<sst xmlns="http://schemas.openxmlformats.org/spreadsheetml/2006/main" count="664" uniqueCount="239">
  <si>
    <t>Japan</t>
    <phoneticPr fontId="1"/>
  </si>
  <si>
    <t>Handball</t>
    <phoneticPr fontId="1"/>
  </si>
  <si>
    <t>Association</t>
    <phoneticPr fontId="1"/>
  </si>
  <si>
    <t>ブロック大会</t>
    <rPh sb="4" eb="6">
      <t>タイカイ</t>
    </rPh>
    <phoneticPr fontId="1"/>
  </si>
  <si>
    <t>都道府県大会</t>
    <rPh sb="0" eb="4">
      <t>トドウフケン</t>
    </rPh>
    <rPh sb="4" eb="6">
      <t>タイカイ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</si>
  <si>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</si>
  <si>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</si>
  <si>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学生</t>
    <rPh sb="0" eb="2">
      <t>ガクセイ</t>
    </rPh>
    <phoneticPr fontId="1"/>
  </si>
  <si>
    <t>高専</t>
    <rPh sb="0" eb="2">
      <t>コウセン</t>
    </rPh>
    <phoneticPr fontId="1"/>
  </si>
  <si>
    <t>小学生</t>
    <rPh sb="0" eb="3">
      <t>ショウガクセイ</t>
    </rPh>
    <phoneticPr fontId="1"/>
  </si>
  <si>
    <t>全国大会</t>
    <rPh sb="0" eb="2">
      <t>ゼンコク</t>
    </rPh>
    <rPh sb="2" eb="4">
      <t>タイカイ</t>
    </rPh>
    <phoneticPr fontId="1"/>
  </si>
  <si>
    <t>社会人</t>
    <rPh sb="0" eb="3">
      <t>シャカイジン</t>
    </rPh>
    <phoneticPr fontId="1"/>
  </si>
  <si>
    <t>高体連</t>
    <rPh sb="0" eb="3">
      <t>コウタイレン</t>
    </rPh>
    <phoneticPr fontId="1"/>
  </si>
  <si>
    <t>中体連</t>
    <rPh sb="0" eb="3">
      <t>チュウタイレン</t>
    </rPh>
    <phoneticPr fontId="1"/>
  </si>
  <si>
    <t>公式記録用紙</t>
    <rPh sb="0" eb="2">
      <t>コウシキ</t>
    </rPh>
    <rPh sb="2" eb="4">
      <t>キロク</t>
    </rPh>
    <rPh sb="4" eb="6">
      <t>ヨウシ</t>
    </rPh>
    <phoneticPr fontId="1"/>
  </si>
  <si>
    <t>大会名</t>
    <rPh sb="0" eb="3">
      <t>タイカイメイ</t>
    </rPh>
    <phoneticPr fontId="1"/>
  </si>
  <si>
    <t>試合
番号</t>
    <rPh sb="0" eb="2">
      <t>シアイ</t>
    </rPh>
    <rPh sb="3" eb="5">
      <t>バンゴウ</t>
    </rPh>
    <phoneticPr fontId="1"/>
  </si>
  <si>
    <t>○</t>
  </si>
  <si>
    <t>Ａ</t>
    <phoneticPr fontId="1"/>
  </si>
  <si>
    <t>Ｂ</t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</si>
  <si>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</si>
  <si>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</si>
  <si>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会場</t>
    <rPh sb="0" eb="2">
      <t>カイジョウ</t>
    </rPh>
    <phoneticPr fontId="1"/>
  </si>
  <si>
    <t>年月日</t>
    <rPh sb="0" eb="3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</si>
  <si>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</si>
  <si>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</si>
  <si>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</si>
  <si>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</si>
  <si>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</si>
  <si>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回戦</t>
    <rPh sb="0" eb="2">
      <t>カイセン</t>
    </rPh>
    <phoneticPr fontId="1"/>
  </si>
  <si>
    <t>前半</t>
    <rPh sb="0" eb="2">
      <t>ゼンハン</t>
    </rPh>
    <phoneticPr fontId="1"/>
  </si>
  <si>
    <t>最終
結果</t>
    <rPh sb="0" eb="2">
      <t>サイシュウ</t>
    </rPh>
    <rPh sb="3" eb="5">
      <t>ケッカ</t>
    </rPh>
    <phoneticPr fontId="1"/>
  </si>
  <si>
    <t>第１
延長</t>
    <rPh sb="0" eb="1">
      <t>ダイ</t>
    </rPh>
    <rPh sb="3" eb="5">
      <t>エンチョウ</t>
    </rPh>
    <phoneticPr fontId="1"/>
  </si>
  <si>
    <t>第２
延長</t>
    <rPh sb="0" eb="1">
      <t>ダイ</t>
    </rPh>
    <rPh sb="3" eb="5">
      <t>エンチョウ</t>
    </rPh>
    <phoneticPr fontId="1"/>
  </si>
  <si>
    <t>7mｽﾛｰ
ｺﾝﾃｽﾄ</t>
    <phoneticPr fontId="1"/>
  </si>
  <si>
    <t>7m得点/総数</t>
    <rPh sb="2" eb="4">
      <t>トクテン</t>
    </rPh>
    <rPh sb="5" eb="7">
      <t>ソウスウ</t>
    </rPh>
    <phoneticPr fontId="1"/>
  </si>
  <si>
    <t>チームタイムアウト</t>
    <phoneticPr fontId="1"/>
  </si>
  <si>
    <t>No.</t>
    <phoneticPr fontId="1"/>
  </si>
  <si>
    <t>DR</t>
    <phoneticPr fontId="1"/>
  </si>
  <si>
    <t>D</t>
    <phoneticPr fontId="1"/>
  </si>
  <si>
    <t>2'</t>
    <phoneticPr fontId="1"/>
  </si>
  <si>
    <t>W</t>
    <phoneticPr fontId="1"/>
  </si>
  <si>
    <t>Ｇ</t>
    <phoneticPr fontId="1"/>
  </si>
  <si>
    <t>チーム役員Ａ署名</t>
    <rPh sb="3" eb="5">
      <t>ヤクイン</t>
    </rPh>
    <rPh sb="6" eb="8">
      <t>ショメイ</t>
    </rPh>
    <phoneticPr fontId="1"/>
  </si>
  <si>
    <t>特記事項</t>
    <rPh sb="0" eb="2">
      <t>トッキ</t>
    </rPh>
    <rPh sb="2" eb="4">
      <t>ジコウ</t>
    </rPh>
    <phoneticPr fontId="1"/>
  </si>
  <si>
    <t>レフェリー</t>
    <phoneticPr fontId="1"/>
  </si>
  <si>
    <t>ＴＤ</t>
    <phoneticPr fontId="1"/>
  </si>
  <si>
    <t>得点(G),警告（W),退場(2),失格(D),報告書付き失格(DR)特記事項に報告書として内容を記入</t>
  </si>
  <si>
    <t>背番</t>
    <rPh sb="0" eb="1">
      <t>セ</t>
    </rPh>
    <rPh sb="1" eb="2">
      <t>バン</t>
    </rPh>
    <phoneticPr fontId="1"/>
  </si>
  <si>
    <t>結果</t>
    <rPh sb="0" eb="2">
      <t>ケッカ</t>
    </rPh>
    <phoneticPr fontId="1"/>
  </si>
  <si>
    <t>得点</t>
    <rPh sb="0" eb="2">
      <t>トクテン</t>
    </rPh>
    <phoneticPr fontId="1"/>
  </si>
  <si>
    <t>A</t>
    <phoneticPr fontId="1"/>
  </si>
  <si>
    <t>時間</t>
    <rPh sb="0" eb="2">
      <t>ジカン</t>
    </rPh>
    <phoneticPr fontId="1"/>
  </si>
  <si>
    <t>背番号</t>
    <rPh sb="0" eb="1">
      <t>セ</t>
    </rPh>
    <rPh sb="1" eb="2">
      <t>バン</t>
    </rPh>
    <rPh sb="2" eb="3">
      <t>ゴウ</t>
    </rPh>
    <phoneticPr fontId="1"/>
  </si>
  <si>
    <t>チーム</t>
    <phoneticPr fontId="1"/>
  </si>
  <si>
    <t>会場名</t>
    <rPh sb="0" eb="2">
      <t>カイジョウ</t>
    </rPh>
    <rPh sb="2" eb="3">
      <t>メイ</t>
    </rPh>
    <phoneticPr fontId="1"/>
  </si>
  <si>
    <t>記録用紙
ランニングスコア</t>
    <phoneticPr fontId="1"/>
  </si>
  <si>
    <t>Ａ</t>
    <phoneticPr fontId="1"/>
  </si>
  <si>
    <t>Ｂ</t>
    <phoneticPr fontId="1"/>
  </si>
  <si>
    <t>VS</t>
    <phoneticPr fontId="1"/>
  </si>
  <si>
    <t>－</t>
    <phoneticPr fontId="1"/>
  </si>
  <si>
    <t>7mTC</t>
    <phoneticPr fontId="1"/>
  </si>
  <si>
    <t>列1</t>
  </si>
  <si>
    <t>背番号2</t>
    <rPh sb="0" eb="4">
      <t>セバンゴウ2</t>
    </rPh>
    <phoneticPr fontId="1"/>
  </si>
  <si>
    <t>結果3</t>
    <rPh sb="0" eb="3">
      <t>ケッカ3</t>
    </rPh>
    <phoneticPr fontId="1"/>
  </si>
  <si>
    <t>得点2</t>
    <rPh sb="0" eb="3">
      <t>トクテン2</t>
    </rPh>
    <phoneticPr fontId="1"/>
  </si>
  <si>
    <t>結果3</t>
    <rPh sb="0" eb="3">
      <t>ケッカ3</t>
    </rPh>
    <phoneticPr fontId="1"/>
  </si>
  <si>
    <t>背番4</t>
    <rPh sb="0" eb="1">
      <t>セバン4</t>
    </rPh>
    <phoneticPr fontId="1"/>
  </si>
  <si>
    <t>Ａチーム</t>
    <phoneticPr fontId="1"/>
  </si>
  <si>
    <t>Ｂチーム</t>
    <phoneticPr fontId="1"/>
  </si>
  <si>
    <t>選手</t>
    <rPh sb="0" eb="2">
      <t>センシュ</t>
    </rPh>
    <phoneticPr fontId="1"/>
  </si>
  <si>
    <t>背番号</t>
    <rPh sb="0" eb="1">
      <t>セ</t>
    </rPh>
    <rPh sb="1" eb="3">
      <t>バンゴウ</t>
    </rPh>
    <phoneticPr fontId="1"/>
  </si>
  <si>
    <t>背番号</t>
    <rPh sb="0" eb="3">
      <t>セバンゴウ</t>
    </rPh>
    <phoneticPr fontId="1"/>
  </si>
  <si>
    <t>役員</t>
    <rPh sb="0" eb="2">
      <t>ヤクイン</t>
    </rPh>
    <phoneticPr fontId="1"/>
  </si>
  <si>
    <t>Ａ</t>
    <phoneticPr fontId="1"/>
  </si>
  <si>
    <t>対</t>
    <rPh sb="0" eb="1">
      <t>タイ</t>
    </rPh>
    <phoneticPr fontId="1"/>
  </si>
  <si>
    <t>B</t>
    <phoneticPr fontId="1"/>
  </si>
  <si>
    <t>G</t>
    <phoneticPr fontId="1"/>
  </si>
  <si>
    <t>得点</t>
    <rPh sb="0" eb="2">
      <t>トクテン</t>
    </rPh>
    <phoneticPr fontId="1"/>
  </si>
  <si>
    <t>S</t>
    <phoneticPr fontId="1"/>
  </si>
  <si>
    <t>W</t>
    <phoneticPr fontId="1"/>
  </si>
  <si>
    <t>D</t>
    <phoneticPr fontId="1"/>
  </si>
  <si>
    <t>DR</t>
    <phoneticPr fontId="1"/>
  </si>
  <si>
    <t>○</t>
    <phoneticPr fontId="1"/>
  </si>
  <si>
    <t>×</t>
    <phoneticPr fontId="1"/>
  </si>
  <si>
    <t>A結果</t>
    <rPh sb="1" eb="3">
      <t>ケッカ</t>
    </rPh>
    <phoneticPr fontId="1"/>
  </si>
  <si>
    <t>B結果</t>
    <rPh sb="1" eb="3">
      <t>ケッカ</t>
    </rPh>
    <phoneticPr fontId="1"/>
  </si>
  <si>
    <t>あ</t>
    <phoneticPr fontId="1"/>
  </si>
  <si>
    <t>ﾏﾙ</t>
    <phoneticPr fontId="1"/>
  </si>
  <si>
    <t>ﾊﾞﾂ</t>
    <phoneticPr fontId="1"/>
  </si>
  <si>
    <t>ビ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</si>
  <si>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</si>
  <si>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</si>
  <si>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7mTC</t>
  </si>
  <si>
    <t>7mTC</t>
    <phoneticPr fontId="1"/>
  </si>
  <si>
    <t>B</t>
    <phoneticPr fontId="1"/>
  </si>
  <si>
    <t>T</t>
    <phoneticPr fontId="1"/>
  </si>
  <si>
    <t>前後</t>
    <rPh sb="0" eb="2">
      <t>ゼンゴ</t>
    </rPh>
    <phoneticPr fontId="1"/>
  </si>
  <si>
    <t>period</t>
  </si>
  <si>
    <t>特記事項</t>
    <rPh sb="0" eb="2">
      <t>トッキ</t>
    </rPh>
    <rPh sb="2" eb="4">
      <t>ジコウ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</si>
  <si>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</si>
  <si>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</si>
  <si>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</si>
  <si>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</si>
  <si>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年月日</t>
    <rPh sb="0" eb="3">
      <t>ネンガッピ</t>
    </rPh>
    <phoneticPr fontId="1"/>
  </si>
  <si>
    <t>会場名</t>
    <rPh sb="0" eb="2">
      <t>カイジョウ</t>
    </rPh>
    <rPh sb="2" eb="3">
      <t>メイ</t>
    </rPh>
    <phoneticPr fontId="1"/>
  </si>
  <si>
    <t>性別</t>
    <rPh sb="0" eb="2">
      <t>セイベツ</t>
    </rPh>
    <phoneticPr fontId="1"/>
  </si>
  <si>
    <t>回戦</t>
    <rPh sb="0" eb="2">
      <t>カイセン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</si>
  <si>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</si>
  <si>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</si>
  <si>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山口県</t>
    <rPh sb="0" eb="3">
      <t>ヤマグチケン</t>
    </rPh>
    <phoneticPr fontId="1"/>
  </si>
  <si>
    <t>大会名</t>
    <rPh sb="0" eb="3">
      <t>タイカイメイ</t>
    </rPh>
    <phoneticPr fontId="1"/>
  </si>
  <si>
    <t>オフィシャル席</t>
    <rPh sb="6" eb="7">
      <t>セキ</t>
    </rPh>
    <phoneticPr fontId="1"/>
  </si>
  <si>
    <t>審判員</t>
    <rPh sb="0" eb="3">
      <t>シンパンイン</t>
    </rPh>
    <phoneticPr fontId="1"/>
  </si>
  <si>
    <t>タイムアウト
(直接入力)</t>
    <rPh sb="8" eb="10">
      <t>チョクセツ</t>
    </rPh>
    <rPh sb="10" eb="12">
      <t>ニュウリョク</t>
    </rPh>
    <phoneticPr fontId="1"/>
  </si>
  <si>
    <t>警告</t>
    <rPh sb="0" eb="2">
      <t>ケイコク</t>
    </rPh>
    <phoneticPr fontId="1"/>
  </si>
  <si>
    <t>列1</t>
    <phoneticPr fontId="1"/>
  </si>
  <si>
    <r>
      <rPr>
        <sz val="12"/>
        <color theme="1"/>
        <rFont val="ＭＳ Ｐゴシック"/>
        <family val="3"/>
        <charset val="128"/>
      </rPr>
      <t>時間</t>
    </r>
    <rPh sb="0" eb="2">
      <t>ジカン</t>
    </rPh>
    <phoneticPr fontId="1"/>
  </si>
  <si>
    <t>Ref</t>
    <phoneticPr fontId="1"/>
  </si>
  <si>
    <t>試合番号</t>
    <rPh sb="0" eb="2">
      <t>シアイ</t>
    </rPh>
    <rPh sb="2" eb="4">
      <t>バンゴウ</t>
    </rPh>
    <phoneticPr fontId="1"/>
  </si>
  <si>
    <t>主将</t>
    <rPh sb="0" eb="2">
      <t>シュショウ</t>
    </rPh>
    <phoneticPr fontId="1"/>
  </si>
  <si>
    <t>スローオフ</t>
    <phoneticPr fontId="1"/>
  </si>
  <si>
    <t>前　半</t>
    <rPh sb="0" eb="1">
      <t>マエ</t>
    </rPh>
    <rPh sb="2" eb="3">
      <t>ハン</t>
    </rPh>
    <phoneticPr fontId="1"/>
  </si>
  <si>
    <t>C</t>
    <phoneticPr fontId="1"/>
  </si>
  <si>
    <t>延長</t>
    <rPh sb="0" eb="2">
      <t>エンチョウ</t>
    </rPh>
    <phoneticPr fontId="1"/>
  </si>
  <si>
    <t>延長1前</t>
    <rPh sb="0" eb="2">
      <t>エンチョウ</t>
    </rPh>
    <rPh sb="3" eb="4">
      <t>マエ</t>
    </rPh>
    <phoneticPr fontId="1"/>
  </si>
  <si>
    <t>延長1後</t>
    <rPh sb="0" eb="2">
      <t>エンチョウ</t>
    </rPh>
    <rPh sb="3" eb="4">
      <t>ウシ</t>
    </rPh>
    <phoneticPr fontId="1"/>
  </si>
  <si>
    <t>延長2前</t>
    <rPh sb="0" eb="2">
      <t>エンチョウ</t>
    </rPh>
    <rPh sb="3" eb="4">
      <t>ゼン</t>
    </rPh>
    <phoneticPr fontId="1"/>
  </si>
  <si>
    <t>延長2後</t>
    <rPh sb="0" eb="2">
      <t>エンチョウ</t>
    </rPh>
    <rPh sb="3" eb="4">
      <t>コウ</t>
    </rPh>
    <phoneticPr fontId="1"/>
  </si>
  <si>
    <t>あ</t>
    <phoneticPr fontId="1"/>
  </si>
  <si>
    <t>ビ</t>
    <phoneticPr fontId="1"/>
  </si>
  <si>
    <t>得点のみ</t>
    <rPh sb="0" eb="2">
      <t>トクテン</t>
    </rPh>
    <phoneticPr fontId="1"/>
  </si>
  <si>
    <t>緊急時</t>
    <rPh sb="0" eb="3">
      <t>キンキュウジ</t>
    </rPh>
    <phoneticPr fontId="1"/>
  </si>
  <si>
    <t>チーム名、選手名簿集計</t>
    <rPh sb="3" eb="4">
      <t>メイ</t>
    </rPh>
    <rPh sb="5" eb="7">
      <t>センシュ</t>
    </rPh>
    <rPh sb="7" eb="9">
      <t>メイボ</t>
    </rPh>
    <rPh sb="9" eb="11">
      <t>シュウケイ</t>
    </rPh>
    <phoneticPr fontId="1"/>
  </si>
  <si>
    <t>特記
事項</t>
    <rPh sb="0" eb="2">
      <t>トッキ</t>
    </rPh>
    <rPh sb="3" eb="5">
      <t>ジコウ</t>
    </rPh>
    <phoneticPr fontId="1"/>
  </si>
  <si>
    <t>1行あたり最大56文字</t>
    <rPh sb="1" eb="2">
      <t>ギョウ</t>
    </rPh>
    <rPh sb="5" eb="7">
      <t>サイダイ</t>
    </rPh>
    <rPh sb="9" eb="11">
      <t>モジ</t>
    </rPh>
    <phoneticPr fontId="1"/>
  </si>
  <si>
    <t>◎シート保護の解除パスワードは設定していません。
チーム役員、選手の登録は解除して入力してください。</t>
    <rPh sb="4" eb="6">
      <t>ホゴ</t>
    </rPh>
    <rPh sb="7" eb="9">
      <t>カイジョ</t>
    </rPh>
    <rPh sb="15" eb="17">
      <t>セッテイ</t>
    </rPh>
    <rPh sb="28" eb="30">
      <t>ヤクイン</t>
    </rPh>
    <rPh sb="31" eb="33">
      <t>センシュ</t>
    </rPh>
    <rPh sb="34" eb="36">
      <t>トウロク</t>
    </rPh>
    <rPh sb="37" eb="39">
      <t>カイジョ</t>
    </rPh>
    <rPh sb="41" eb="43">
      <t>ニュウリョク</t>
    </rPh>
    <phoneticPr fontId="1"/>
  </si>
  <si>
    <t>審判員</t>
    <rPh sb="0" eb="3">
      <t>シンパンイン</t>
    </rPh>
    <phoneticPr fontId="1"/>
  </si>
  <si>
    <t>ＴＤ</t>
    <phoneticPr fontId="1"/>
  </si>
  <si>
    <t>キリンビバレッジ周南総合スポーツセンター</t>
  </si>
  <si>
    <t>周南市</t>
    <rPh sb="0" eb="2">
      <t>シュウナン</t>
    </rPh>
    <rPh sb="2" eb="3">
      <t>シ</t>
    </rPh>
    <phoneticPr fontId="1"/>
  </si>
  <si>
    <t>Ａ５</t>
    <phoneticPr fontId="1"/>
  </si>
  <si>
    <t>0031</t>
    <phoneticPr fontId="1"/>
  </si>
  <si>
    <t>得点</t>
  </si>
  <si>
    <t>0104</t>
    <phoneticPr fontId="1"/>
  </si>
  <si>
    <t>0135</t>
    <phoneticPr fontId="1"/>
  </si>
  <si>
    <t>0231</t>
    <phoneticPr fontId="1"/>
  </si>
  <si>
    <t>0335</t>
    <phoneticPr fontId="1"/>
  </si>
  <si>
    <t>警告</t>
  </si>
  <si>
    <t>7m得点</t>
  </si>
  <si>
    <t>Ｂチーム</t>
    <phoneticPr fontId="1"/>
  </si>
  <si>
    <t>a</t>
    <phoneticPr fontId="1"/>
  </si>
  <si>
    <t>a</t>
    <phoneticPr fontId="1"/>
  </si>
  <si>
    <t>Aチーム</t>
    <phoneticPr fontId="1"/>
  </si>
  <si>
    <t xml:space="preserve">  Japan Handball Association</t>
    <phoneticPr fontId="1"/>
  </si>
  <si>
    <t>(公財)日本ハンドボール協会  　</t>
  </si>
  <si>
    <t>リーグ</t>
  </si>
  <si>
    <t>予選</t>
    <rPh sb="0" eb="2">
      <t>ヨセン</t>
    </rPh>
    <phoneticPr fontId="1"/>
  </si>
  <si>
    <t>E</t>
    <phoneticPr fontId="1"/>
  </si>
  <si>
    <t>b</t>
    <phoneticPr fontId="1"/>
  </si>
  <si>
    <t>c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</si>
  <si>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</si>
  <si>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</si>
  <si>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</si>
  <si>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</si>
  <si>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平成30年度第57回西日本学生ハンドボール選手権大会</t>
    <rPh sb="0" eb="2">
      <t>ヘイセイ</t>
    </rPh>
    <rPh sb="4" eb="5">
      <t>ネン</t>
    </rPh>
    <rPh sb="5" eb="6">
      <t>ド</t>
    </rPh>
    <rPh sb="6" eb="7">
      <t>ダイ</t>
    </rPh>
    <rPh sb="9" eb="10">
      <t>カイ</t>
    </rPh>
    <rPh sb="10" eb="11">
      <t>ニシ</t>
    </rPh>
    <rPh sb="11" eb="13">
      <t>ニホン</t>
    </rPh>
    <rPh sb="13" eb="15">
      <t>ガクセイ</t>
    </rPh>
    <rPh sb="21" eb="24">
      <t>センシュケン</t>
    </rPh>
    <rPh sb="24" eb="26">
      <t>タイカイ</t>
    </rPh>
    <phoneticPr fontId="1"/>
  </si>
  <si>
    <t>2枚目</t>
    <rPh sb="1" eb="3">
      <t>マイメ</t>
    </rPh>
    <phoneticPr fontId="1"/>
  </si>
  <si>
    <t>96以降は2枚目に記載されます。印刷は両面印刷にしましょう。</t>
    <rPh sb="2" eb="4">
      <t>イコウ</t>
    </rPh>
    <rPh sb="6" eb="8">
      <t>マイメ</t>
    </rPh>
    <rPh sb="9" eb="11">
      <t>キサイ</t>
    </rPh>
    <rPh sb="16" eb="18">
      <t>インサツ</t>
    </rPh>
    <rPh sb="19" eb="21">
      <t>リョウメン</t>
    </rPh>
    <rPh sb="21" eb="23">
      <t>インサツ</t>
    </rPh>
    <phoneticPr fontId="1"/>
  </si>
  <si>
    <t>チーム名</t>
    <rPh sb="3" eb="4">
      <t>メイ</t>
    </rPh>
    <phoneticPr fontId="1"/>
  </si>
  <si>
    <t>チーム略称</t>
    <rPh sb="3" eb="5">
      <t>リャクショウ</t>
    </rPh>
    <phoneticPr fontId="1"/>
  </si>
  <si>
    <t>aaa</t>
  </si>
  <si>
    <t>aaa</t>
    <phoneticPr fontId="1"/>
  </si>
  <si>
    <t>aaaa</t>
  </si>
  <si>
    <t>aaaa</t>
    <phoneticPr fontId="1"/>
  </si>
  <si>
    <t>sue1</t>
    <phoneticPr fontId="1"/>
  </si>
  <si>
    <t>sue3</t>
  </si>
  <si>
    <t>sue4</t>
  </si>
  <si>
    <t>sue5</t>
  </si>
  <si>
    <t>sue6</t>
  </si>
  <si>
    <t>sue7</t>
  </si>
  <si>
    <t>sue8</t>
  </si>
  <si>
    <t>sue9</t>
  </si>
  <si>
    <t>sue10</t>
  </si>
  <si>
    <t>sue2</t>
    <phoneticPr fontId="1"/>
  </si>
  <si>
    <t>bbb</t>
  </si>
  <si>
    <t>bbb</t>
    <phoneticPr fontId="1"/>
  </si>
  <si>
    <t>bbbb</t>
  </si>
  <si>
    <t>bbbb</t>
    <phoneticPr fontId="1"/>
  </si>
  <si>
    <t>shin1</t>
    <phoneticPr fontId="1"/>
  </si>
  <si>
    <t>shin2</t>
  </si>
  <si>
    <t>shin3</t>
  </si>
  <si>
    <t>shin4</t>
  </si>
  <si>
    <t>shin5</t>
  </si>
  <si>
    <t>shin6</t>
  </si>
  <si>
    <t>shin7</t>
  </si>
  <si>
    <t>shin8</t>
  </si>
  <si>
    <t>shin9</t>
  </si>
  <si>
    <t>shin10</t>
  </si>
  <si>
    <t>shin11</t>
  </si>
  <si>
    <t>shin12</t>
  </si>
  <si>
    <t>shin13</t>
  </si>
  <si>
    <t>shin14</t>
  </si>
  <si>
    <t>shin15</t>
  </si>
  <si>
    <t>shin16</t>
  </si>
  <si>
    <t>sue1101</t>
    <phoneticPr fontId="1"/>
  </si>
  <si>
    <t>sue1102</t>
  </si>
  <si>
    <t>sue1103</t>
  </si>
  <si>
    <t>sue1104</t>
  </si>
  <si>
    <t>sue1105</t>
  </si>
  <si>
    <t>sue1106</t>
  </si>
  <si>
    <t>sue1107</t>
  </si>
  <si>
    <t>sue1108</t>
  </si>
  <si>
    <t>sue1109</t>
  </si>
  <si>
    <t>sue1110</t>
  </si>
  <si>
    <t>sue1111</t>
  </si>
  <si>
    <t>sue1112</t>
  </si>
  <si>
    <t>d</t>
    <phoneticPr fontId="1"/>
  </si>
  <si>
    <t>監督A</t>
    <rPh sb="0" eb="2">
      <t>カントク</t>
    </rPh>
    <phoneticPr fontId="1"/>
  </si>
  <si>
    <t>役員B</t>
    <rPh sb="0" eb="2">
      <t>ヤクイン</t>
    </rPh>
    <phoneticPr fontId="1"/>
  </si>
  <si>
    <t>役員C</t>
    <rPh sb="0" eb="2">
      <t>ヤクイン</t>
    </rPh>
    <phoneticPr fontId="1"/>
  </si>
  <si>
    <t>役員D</t>
    <rPh sb="0" eb="2">
      <t>ヤクイン</t>
    </rPh>
    <phoneticPr fontId="1"/>
  </si>
  <si>
    <t>役員E</t>
    <rPh sb="0" eb="2">
      <t>ヤクイン</t>
    </rPh>
    <phoneticPr fontId="1"/>
  </si>
  <si>
    <t>ＭＯ</t>
    <phoneticPr fontId="1"/>
  </si>
  <si>
    <t>抽選No</t>
    <rPh sb="0" eb="2">
      <t>チュウセン</t>
    </rPh>
    <phoneticPr fontId="1"/>
  </si>
  <si>
    <t>参加チーム名</t>
    <rPh sb="0" eb="2">
      <t>サンカ</t>
    </rPh>
    <rPh sb="5" eb="6">
      <t>メイ</t>
    </rPh>
    <phoneticPr fontId="1"/>
  </si>
  <si>
    <t>チーム略名</t>
    <rPh sb="3" eb="4">
      <t>リャク</t>
    </rPh>
    <rPh sb="4" eb="5">
      <t>メイ</t>
    </rPh>
    <phoneticPr fontId="1"/>
  </si>
  <si>
    <t>選手氏名</t>
    <rPh sb="0" eb="2">
      <t>センシュ</t>
    </rPh>
    <rPh sb="2" eb="4">
      <t>シメイ</t>
    </rPh>
    <phoneticPr fontId="1"/>
  </si>
  <si>
    <t>役員氏名</t>
    <rPh sb="0" eb="2">
      <t>ヤクイン</t>
    </rPh>
    <rPh sb="2" eb="4">
      <t>シメイ</t>
    </rPh>
    <phoneticPr fontId="1"/>
  </si>
  <si>
    <t>c</t>
    <phoneticPr fontId="1"/>
  </si>
  <si>
    <t>sue11</t>
  </si>
  <si>
    <t>sue12</t>
  </si>
  <si>
    <t>sue13</t>
  </si>
  <si>
    <t>sue14</t>
  </si>
  <si>
    <t>sue15</t>
  </si>
  <si>
    <t>sue16</t>
  </si>
  <si>
    <t>shin17</t>
  </si>
  <si>
    <t>shin18</t>
  </si>
  <si>
    <t>shin19</t>
  </si>
  <si>
    <t>shin20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</si>
</sst>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"/>
    <numFmt numFmtId="177" formatCode="0;\-0;;@"/>
    <numFmt numFmtId="178" formatCode="aaa"/>
    <numFmt numFmtId="179" formatCode="m"/>
    <numFmt numFmtId="180" formatCode="d"/>
    <numFmt numFmtId="181" formatCode="yyyy"/>
  </numFmts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ahoma"/>
      <family val="2"/>
    </font>
    <font>
      <sz val="12"/>
      <name val="Tahoma"/>
      <family val="2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HGSｺﾞｼｯｸE"/>
      <family val="3"/>
      <charset val="128"/>
    </font>
    <font>
      <sz val="12"/>
      <name val="HGSｺﾞｼｯｸE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10.5"/>
      <color theme="0"/>
      <name val="Meiryo UI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Tahoma"/>
      <family val="2"/>
    </font>
    <font>
      <sz val="16"/>
      <color theme="1"/>
      <name val="Tahoma"/>
      <family val="2"/>
    </font>
    <font>
      <sz val="8.5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7" fillId="0" borderId="0" applyFill="0" applyProtection="0"/>
  </cellStyleXfs>
  <cellXfs count="57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0" xfId="0" applyFont="1">
      <alignment vertical="center"/>
    </xf>
    <xf numFmtId="0" fontId="5" fillId="0" borderId="18" xfId="0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7" fillId="0" borderId="77" xfId="1" applyFill="1" applyBorder="1" applyProtection="1"/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4" borderId="10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7" fillId="0" borderId="0" xfId="0" applyFont="1" applyAlignment="1"/>
    <xf numFmtId="0" fontId="12" fillId="0" borderId="0" xfId="0" applyFont="1" applyAlignment="1">
      <alignment vertical="distributed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2" xfId="0" applyFont="1" applyBorder="1">
      <alignment vertical="center"/>
    </xf>
    <xf numFmtId="0" fontId="16" fillId="0" borderId="52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>
      <alignment vertical="center"/>
    </xf>
    <xf numFmtId="0" fontId="16" fillId="0" borderId="6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 shrinkToFit="1"/>
    </xf>
    <xf numFmtId="0" fontId="16" fillId="0" borderId="51" xfId="0" applyFont="1" applyBorder="1">
      <alignment vertical="center"/>
    </xf>
    <xf numFmtId="0" fontId="16" fillId="0" borderId="5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22" fillId="0" borderId="2" xfId="0" applyFont="1" applyBorder="1">
      <alignment vertical="center"/>
    </xf>
    <xf numFmtId="0" fontId="22" fillId="0" borderId="13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2" xfId="0" applyFont="1" applyBorder="1">
      <alignment vertical="center"/>
    </xf>
    <xf numFmtId="0" fontId="21" fillId="0" borderId="4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35" xfId="0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7" xfId="0" applyFont="1" applyBorder="1">
      <alignment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>
      <alignment vertical="center"/>
    </xf>
    <xf numFmtId="0" fontId="22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right" vertical="center"/>
    </xf>
    <xf numFmtId="0" fontId="22" fillId="0" borderId="34" xfId="0" applyFont="1" applyBorder="1">
      <alignment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1" xfId="0" applyFont="1" applyBorder="1">
      <alignment vertical="center"/>
    </xf>
    <xf numFmtId="0" fontId="21" fillId="0" borderId="0" xfId="0" applyFont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57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0" borderId="105" xfId="0" applyBorder="1">
      <alignment vertical="center"/>
    </xf>
    <xf numFmtId="0" fontId="0" fillId="0" borderId="106" xfId="0" applyBorder="1">
      <alignment vertical="center"/>
    </xf>
    <xf numFmtId="0" fontId="0" fillId="0" borderId="112" xfId="0" applyBorder="1">
      <alignment vertical="center"/>
    </xf>
    <xf numFmtId="0" fontId="0" fillId="0" borderId="67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19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16" fillId="0" borderId="97" xfId="0" applyFont="1" applyBorder="1">
      <alignment vertical="center"/>
    </xf>
    <xf numFmtId="0" fontId="16" fillId="0" borderId="98" xfId="0" applyFont="1" applyBorder="1">
      <alignment vertical="center"/>
    </xf>
    <xf numFmtId="0" fontId="16" fillId="0" borderId="99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19" xfId="0" applyBorder="1">
      <alignment vertical="center"/>
    </xf>
    <xf numFmtId="0" fontId="0" fillId="0" borderId="65" xfId="0" applyBorder="1">
      <alignment vertical="center"/>
    </xf>
    <xf numFmtId="0" fontId="0" fillId="0" borderId="68" xfId="0" applyBorder="1">
      <alignment vertical="center"/>
    </xf>
    <xf numFmtId="0" fontId="22" fillId="0" borderId="125" xfId="0" applyFont="1" applyBorder="1">
      <alignment vertical="center"/>
    </xf>
    <xf numFmtId="0" fontId="22" fillId="0" borderId="51" xfId="0" applyFont="1" applyBorder="1">
      <alignment vertical="center"/>
    </xf>
    <xf numFmtId="0" fontId="21" fillId="0" borderId="98" xfId="0" applyFont="1" applyBorder="1">
      <alignment vertical="center"/>
    </xf>
    <xf numFmtId="0" fontId="22" fillId="0" borderId="98" xfId="0" applyFont="1" applyBorder="1">
      <alignment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30" fillId="0" borderId="129" xfId="0" applyFont="1" applyBorder="1">
      <alignment vertical="center"/>
    </xf>
    <xf numFmtId="0" fontId="0" fillId="0" borderId="120" xfId="0" applyBorder="1">
      <alignment vertical="center"/>
    </xf>
    <xf numFmtId="0" fontId="0" fillId="3" borderId="118" xfId="0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117" xfId="0" applyFill="1" applyBorder="1" applyAlignment="1" applyProtection="1">
      <alignment horizontal="center" vertical="center"/>
      <protection locked="0"/>
    </xf>
    <xf numFmtId="0" fontId="16" fillId="3" borderId="0" xfId="0" applyFont="1" applyFill="1" applyProtection="1">
      <alignment vertical="center"/>
      <protection locked="0"/>
    </xf>
    <xf numFmtId="0" fontId="22" fillId="0" borderId="122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shrinkToFit="1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32" fillId="0" borderId="86" xfId="0" applyFont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2" fillId="0" borderId="107" xfId="0" applyFont="1" applyBorder="1" applyAlignment="1">
      <alignment horizontal="center" vertical="center"/>
    </xf>
    <xf numFmtId="0" fontId="33" fillId="0" borderId="80" xfId="0" applyFont="1" applyBorder="1" applyAlignment="1">
      <alignment horizontal="center" vertical="center" shrinkToFit="1"/>
    </xf>
    <xf numFmtId="0" fontId="10" fillId="4" borderId="10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9" fillId="0" borderId="0" xfId="0" applyFont="1" applyAlignment="1">
      <alignment horizontal="center" vertical="center" shrinkToFit="1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6" fillId="0" borderId="84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0" xfId="0" applyFont="1" applyProtection="1">
      <alignment vertical="center"/>
      <protection locked="0"/>
    </xf>
    <xf numFmtId="0" fontId="0" fillId="0" borderId="132" xfId="0" applyBorder="1">
      <alignment vertical="center"/>
    </xf>
    <xf numFmtId="0" fontId="0" fillId="0" borderId="133" xfId="0" applyBorder="1">
      <alignment vertical="center"/>
    </xf>
    <xf numFmtId="0" fontId="0" fillId="0" borderId="58" xfId="0" applyBorder="1">
      <alignment vertical="center"/>
    </xf>
    <xf numFmtId="0" fontId="23" fillId="0" borderId="1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77" fontId="22" fillId="0" borderId="0" xfId="0" applyNumberFormat="1" applyFont="1" applyAlignment="1">
      <alignment horizontal="center" vertical="center"/>
    </xf>
    <xf numFmtId="177" fontId="16" fillId="0" borderId="75" xfId="0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77" fontId="16" fillId="0" borderId="76" xfId="0" applyNumberFormat="1" applyFont="1" applyBorder="1" applyAlignment="1">
      <alignment horizontal="center" vertical="center"/>
    </xf>
    <xf numFmtId="177" fontId="16" fillId="0" borderId="71" xfId="0" applyNumberFormat="1" applyFont="1" applyBorder="1" applyAlignment="1">
      <alignment horizontal="center" vertical="center"/>
    </xf>
    <xf numFmtId="177" fontId="16" fillId="0" borderId="69" xfId="0" applyNumberFormat="1" applyFont="1" applyBorder="1" applyAlignment="1">
      <alignment horizontal="center" vertical="center"/>
    </xf>
    <xf numFmtId="177" fontId="16" fillId="0" borderId="74" xfId="0" applyNumberFormat="1" applyFont="1" applyBorder="1" applyAlignment="1">
      <alignment horizontal="center" vertical="center"/>
    </xf>
    <xf numFmtId="177" fontId="16" fillId="0" borderId="72" xfId="0" applyNumberFormat="1" applyFont="1" applyBorder="1" applyAlignment="1">
      <alignment horizontal="center" vertical="center"/>
    </xf>
    <xf numFmtId="177" fontId="16" fillId="0" borderId="70" xfId="0" applyNumberFormat="1" applyFont="1" applyBorder="1">
      <alignment vertical="center"/>
    </xf>
    <xf numFmtId="177" fontId="16" fillId="0" borderId="76" xfId="0" applyNumberFormat="1" applyFont="1" applyBorder="1">
      <alignment vertical="center"/>
    </xf>
    <xf numFmtId="177" fontId="16" fillId="0" borderId="11" xfId="0" applyNumberFormat="1" applyFont="1" applyBorder="1" applyAlignment="1">
      <alignment horizontal="center" vertical="center"/>
    </xf>
    <xf numFmtId="177" fontId="16" fillId="0" borderId="6" xfId="0" applyNumberFormat="1" applyFont="1" applyBorder="1" applyAlignment="1">
      <alignment horizontal="center" vertical="center"/>
    </xf>
    <xf numFmtId="177" fontId="16" fillId="0" borderId="9" xfId="0" applyNumberFormat="1" applyFont="1" applyBorder="1" applyAlignment="1">
      <alignment horizontal="center" vertical="center"/>
    </xf>
    <xf numFmtId="177" fontId="16" fillId="0" borderId="70" xfId="0" applyNumberFormat="1" applyFont="1" applyBorder="1" applyAlignment="1">
      <alignment horizontal="center" vertical="center"/>
    </xf>
    <xf numFmtId="177" fontId="22" fillId="0" borderId="125" xfId="0" applyNumberFormat="1" applyFont="1" applyBorder="1">
      <alignment vertical="center"/>
    </xf>
    <xf numFmtId="177" fontId="22" fillId="0" borderId="122" xfId="0" applyNumberFormat="1" applyFont="1" applyBorder="1" applyAlignment="1">
      <alignment horizontal="center" vertical="center"/>
    </xf>
    <xf numFmtId="177" fontId="22" fillId="0" borderId="88" xfId="0" applyNumberFormat="1" applyFont="1" applyBorder="1" applyAlignment="1">
      <alignment horizontal="center" vertical="center"/>
    </xf>
    <xf numFmtId="177" fontId="22" fillId="0" borderId="51" xfId="0" applyNumberFormat="1" applyFont="1" applyBorder="1">
      <alignment vertical="center"/>
    </xf>
    <xf numFmtId="177" fontId="22" fillId="0" borderId="42" xfId="0" applyNumberFormat="1" applyFont="1" applyBorder="1" applyAlignment="1">
      <alignment horizontal="center" vertical="center"/>
    </xf>
    <xf numFmtId="177" fontId="22" fillId="0" borderId="45" xfId="0" applyNumberFormat="1" applyFont="1" applyBorder="1" applyAlignment="1">
      <alignment horizontal="center" vertical="center"/>
    </xf>
    <xf numFmtId="177" fontId="22" fillId="0" borderId="0" xfId="0" applyNumberFormat="1" applyFont="1">
      <alignment vertical="center"/>
    </xf>
    <xf numFmtId="0" fontId="0" fillId="3" borderId="0" xfId="0" applyFill="1">
      <alignment vertical="center"/>
    </xf>
    <xf numFmtId="177" fontId="20" fillId="0" borderId="4" xfId="0" applyNumberFormat="1" applyFon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176" fontId="0" fillId="0" borderId="131" xfId="0" applyNumberFormat="1" applyBorder="1">
      <alignment vertical="center"/>
    </xf>
    <xf numFmtId="176" fontId="0" fillId="0" borderId="42" xfId="0" applyNumberFormat="1" applyBorder="1">
      <alignment vertical="center"/>
    </xf>
    <xf numFmtId="176" fontId="0" fillId="0" borderId="134" xfId="0" applyNumberFormat="1" applyBorder="1">
      <alignment vertical="center"/>
    </xf>
    <xf numFmtId="176" fontId="0" fillId="0" borderId="103" xfId="0" applyNumberFormat="1" applyBorder="1">
      <alignment vertical="center"/>
    </xf>
    <xf numFmtId="179" fontId="0" fillId="3" borderId="0" xfId="0" applyNumberFormat="1" applyFill="1" applyProtection="1">
      <alignment vertical="center"/>
      <protection locked="0"/>
    </xf>
    <xf numFmtId="180" fontId="0" fillId="3" borderId="0" xfId="0" applyNumberFormat="1" applyFill="1" applyProtection="1">
      <alignment vertical="center"/>
      <protection locked="0"/>
    </xf>
    <xf numFmtId="14" fontId="40" fillId="0" borderId="0" xfId="0" applyNumberFormat="1" applyFont="1">
      <alignment vertical="center"/>
    </xf>
    <xf numFmtId="181" fontId="0" fillId="3" borderId="0" xfId="0" applyNumberFormat="1" applyFill="1" applyProtection="1">
      <alignment vertical="center"/>
      <protection locked="0"/>
    </xf>
    <xf numFmtId="0" fontId="4" fillId="8" borderId="139" xfId="0" applyFont="1" applyFill="1" applyBorder="1" applyProtection="1">
      <alignment vertical="center"/>
      <protection locked="0"/>
    </xf>
    <xf numFmtId="0" fontId="4" fillId="8" borderId="140" xfId="0" applyFont="1" applyFill="1" applyBorder="1" applyProtection="1">
      <alignment vertical="center"/>
      <protection locked="0"/>
    </xf>
    <xf numFmtId="0" fontId="4" fillId="8" borderId="141" xfId="0" applyFont="1" applyFill="1" applyBorder="1" applyProtection="1">
      <alignment vertical="center"/>
      <protection locked="0"/>
    </xf>
    <xf numFmtId="0" fontId="4" fillId="7" borderId="139" xfId="0" applyFont="1" applyFill="1" applyBorder="1" applyProtection="1">
      <alignment vertical="center"/>
      <protection locked="0"/>
    </xf>
    <xf numFmtId="0" fontId="4" fillId="7" borderId="140" xfId="0" applyFont="1" applyFill="1" applyBorder="1" applyProtection="1">
      <alignment vertical="center"/>
      <protection locked="0"/>
    </xf>
    <xf numFmtId="0" fontId="4" fillId="7" borderId="141" xfId="0" applyFont="1" applyFill="1" applyBorder="1" applyProtection="1">
      <alignment vertical="center"/>
      <protection locked="0"/>
    </xf>
    <xf numFmtId="0" fontId="6" fillId="0" borderId="142" xfId="0" applyFont="1" applyBorder="1" applyAlignment="1">
      <alignment horizontal="center" vertical="center" shrinkToFit="1"/>
    </xf>
    <xf numFmtId="0" fontId="32" fillId="0" borderId="143" xfId="0" applyFont="1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32" fillId="0" borderId="145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46" xfId="0" applyFont="1" applyBorder="1" applyAlignment="1">
      <alignment horizontal="center" vertical="center"/>
    </xf>
    <xf numFmtId="178" fontId="0" fillId="3" borderId="0" xfId="0" applyNumberFormat="1" applyFill="1" applyAlignment="1" applyProtection="1">
      <alignment horizontal="right" vertical="center"/>
      <protection locked="0"/>
    </xf>
    <xf numFmtId="177" fontId="22" fillId="0" borderId="53" xfId="0" applyNumberFormat="1" applyFont="1" applyBorder="1" applyAlignment="1">
      <alignment horizontal="center" vertical="center"/>
    </xf>
    <xf numFmtId="0" fontId="0" fillId="3" borderId="112" xfId="0" applyFill="1" applyBorder="1" applyProtection="1">
      <alignment vertical="center"/>
      <protection locked="0"/>
    </xf>
    <xf numFmtId="0" fontId="0" fillId="3" borderId="102" xfId="0" applyFill="1" applyBorder="1" applyProtection="1">
      <alignment vertical="center"/>
      <protection locked="0"/>
    </xf>
    <xf numFmtId="0" fontId="0" fillId="3" borderId="104" xfId="0" applyFill="1" applyBorder="1" applyProtection="1">
      <alignment vertical="center"/>
      <protection locked="0"/>
    </xf>
    <xf numFmtId="177" fontId="22" fillId="0" borderId="99" xfId="0" applyNumberFormat="1" applyFont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49" fontId="10" fillId="8" borderId="80" xfId="0" applyNumberFormat="1" applyFont="1" applyFill="1" applyBorder="1" applyAlignment="1" applyProtection="1">
      <alignment horizontal="center" vertical="center" shrinkToFit="1"/>
      <protection locked="0"/>
    </xf>
    <xf numFmtId="49" fontId="10" fillId="8" borderId="137" xfId="0" applyNumberFormat="1" applyFont="1" applyFill="1" applyBorder="1" applyAlignment="1" applyProtection="1">
      <alignment horizontal="center" vertical="center" shrinkToFit="1"/>
      <protection locked="0"/>
    </xf>
    <xf numFmtId="0" fontId="10" fillId="8" borderId="138" xfId="0" applyFont="1" applyFill="1" applyBorder="1" applyAlignment="1" applyProtection="1">
      <alignment vertical="center" shrinkToFit="1"/>
      <protection locked="0"/>
    </xf>
    <xf numFmtId="49" fontId="10" fillId="7" borderId="80" xfId="0" applyNumberFormat="1" applyFont="1" applyFill="1" applyBorder="1" applyAlignment="1" applyProtection="1">
      <alignment horizontal="center" vertical="center" shrinkToFit="1"/>
      <protection locked="0"/>
    </xf>
    <xf numFmtId="49" fontId="10" fillId="7" borderId="137" xfId="0" applyNumberFormat="1" applyFont="1" applyFill="1" applyBorder="1" applyAlignment="1" applyProtection="1">
      <alignment horizontal="center" vertical="center" shrinkToFit="1"/>
      <protection locked="0"/>
    </xf>
    <xf numFmtId="0" fontId="10" fillId="7" borderId="138" xfId="0" applyFont="1" applyFill="1" applyBorder="1" applyAlignment="1" applyProtection="1">
      <alignment vertical="center" shrinkToFit="1"/>
      <protection locked="0"/>
    </xf>
    <xf numFmtId="0" fontId="0" fillId="0" borderId="98" xfId="0" applyBorder="1">
      <alignment vertical="center"/>
    </xf>
    <xf numFmtId="0" fontId="0" fillId="0" borderId="98" xfId="0" applyBorder="1" applyAlignment="1">
      <alignment horizontal="center" vertical="center" shrinkToFit="1"/>
    </xf>
    <xf numFmtId="0" fontId="12" fillId="0" borderId="0" xfId="0" applyFont="1" applyAlignment="1">
      <alignment vertical="center" wrapText="1"/>
    </xf>
    <xf numFmtId="0" fontId="5" fillId="0" borderId="97" xfId="0" applyFont="1" applyBorder="1" applyAlignment="1">
      <alignment horizontal="center" vertical="center" shrinkToFit="1"/>
    </xf>
    <xf numFmtId="0" fontId="5" fillId="0" borderId="98" xfId="0" applyFont="1" applyBorder="1" applyAlignment="1">
      <alignment horizontal="center" vertical="center" shrinkToFit="1"/>
    </xf>
    <xf numFmtId="0" fontId="4" fillId="0" borderId="99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5" fillId="0" borderId="18" xfId="0" applyFont="1" applyBorder="1" applyAlignment="1">
      <alignment horizontal="right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0" fontId="0" fillId="0" borderId="149" xfId="0" applyBorder="1">
      <alignment vertical="center"/>
    </xf>
    <xf numFmtId="176" fontId="0" fillId="0" borderId="0" xfId="0" applyNumberFormat="1">
      <alignment vertical="center"/>
    </xf>
    <xf numFmtId="176" fontId="0" fillId="0" borderId="102" xfId="0" applyNumberFormat="1" applyBorder="1">
      <alignment vertical="center"/>
    </xf>
    <xf numFmtId="176" fontId="0" fillId="0" borderId="57" xfId="0" applyNumberFormat="1" applyBorder="1">
      <alignment vertical="center"/>
    </xf>
    <xf numFmtId="176" fontId="0" fillId="0" borderId="65" xfId="0" applyNumberFormat="1" applyBorder="1">
      <alignment vertical="center"/>
    </xf>
    <xf numFmtId="176" fontId="0" fillId="0" borderId="112" xfId="0" applyNumberFormat="1" applyBorder="1">
      <alignment vertical="center"/>
    </xf>
    <xf numFmtId="176" fontId="0" fillId="0" borderId="67" xfId="0" applyNumberFormat="1" applyBorder="1">
      <alignment vertical="center"/>
    </xf>
    <xf numFmtId="176" fontId="0" fillId="0" borderId="113" xfId="0" applyNumberFormat="1" applyBorder="1">
      <alignment vertical="center"/>
    </xf>
    <xf numFmtId="176" fontId="16" fillId="0" borderId="75" xfId="0" applyNumberFormat="1" applyFont="1" applyBorder="1" applyAlignment="1">
      <alignment horizontal="center" vertical="center"/>
    </xf>
    <xf numFmtId="176" fontId="16" fillId="0" borderId="76" xfId="0" applyNumberFormat="1" applyFont="1" applyBorder="1" applyAlignment="1">
      <alignment horizontal="center" vertical="center"/>
    </xf>
    <xf numFmtId="176" fontId="22" fillId="0" borderId="53" xfId="0" applyNumberFormat="1" applyFont="1" applyBorder="1" applyAlignment="1">
      <alignment horizontal="center" vertical="center"/>
    </xf>
    <xf numFmtId="176" fontId="22" fillId="0" borderId="56" xfId="0" applyNumberFormat="1" applyFont="1" applyBorder="1" applyAlignment="1">
      <alignment horizontal="center" vertical="center"/>
    </xf>
    <xf numFmtId="0" fontId="0" fillId="0" borderId="150" xfId="0" applyBorder="1">
      <alignment vertical="center"/>
    </xf>
    <xf numFmtId="0" fontId="16" fillId="0" borderId="0" xfId="0" applyFont="1" applyAlignment="1">
      <alignment horizontal="center" vertical="center" shrinkToFit="1"/>
    </xf>
    <xf numFmtId="176" fontId="22" fillId="0" borderId="51" xfId="0" applyNumberFormat="1" applyFont="1" applyBorder="1">
      <alignment vertical="center"/>
    </xf>
    <xf numFmtId="176" fontId="22" fillId="0" borderId="54" xfId="0" applyNumberFormat="1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7" fillId="0" borderId="151" xfId="1" applyFill="1" applyBorder="1" applyProtection="1"/>
    <xf numFmtId="177" fontId="16" fillId="0" borderId="67" xfId="0" applyNumberFormat="1" applyFont="1" applyBorder="1">
      <alignment vertical="center"/>
    </xf>
    <xf numFmtId="177" fontId="16" fillId="0" borderId="68" xfId="0" applyNumberFormat="1" applyFont="1" applyBorder="1" applyAlignment="1">
      <alignment horizontal="center" vertical="center"/>
    </xf>
    <xf numFmtId="177" fontId="16" fillId="0" borderId="73" xfId="0" applyNumberFormat="1" applyFont="1" applyBorder="1" applyAlignment="1">
      <alignment horizontal="center" vertical="center"/>
    </xf>
    <xf numFmtId="177" fontId="16" fillId="0" borderId="66" xfId="0" applyNumberFormat="1" applyFont="1" applyBorder="1" applyAlignment="1">
      <alignment horizontal="center" vertical="center"/>
    </xf>
    <xf numFmtId="177" fontId="16" fillId="0" borderId="66" xfId="0" applyNumberFormat="1" applyFont="1" applyBorder="1">
      <alignment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42" fillId="0" borderId="0" xfId="0" applyFont="1" applyAlignment="1">
      <alignment horizontal="center" vertical="center" wrapText="1"/>
    </xf>
    <xf numFmtId="0" fontId="0" fillId="0" borderId="6" xfId="0" applyBorder="1" applyProtection="1">
      <alignment vertical="center"/>
      <protection locked="0"/>
    </xf>
    <xf numFmtId="0" fontId="0" fillId="5" borderId="0" xfId="0" applyFill="1">
      <alignment vertical="center"/>
    </xf>
    <xf numFmtId="0" fontId="16" fillId="8" borderId="57" xfId="0" applyFont="1" applyFill="1" applyBorder="1" applyAlignment="1">
      <alignment horizontal="center" vertical="center"/>
    </xf>
    <xf numFmtId="0" fontId="16" fillId="8" borderId="65" xfId="0" applyFont="1" applyFill="1" applyBorder="1" applyAlignment="1">
      <alignment horizontal="center" vertical="center"/>
    </xf>
    <xf numFmtId="0" fontId="16" fillId="8" borderId="64" xfId="0" applyFont="1" applyFill="1" applyBorder="1" applyAlignment="1">
      <alignment horizontal="center" vertical="center"/>
    </xf>
    <xf numFmtId="177" fontId="16" fillId="8" borderId="71" xfId="0" applyNumberFormat="1" applyFont="1" applyFill="1" applyBorder="1" applyAlignment="1">
      <alignment horizontal="center" vertical="center"/>
    </xf>
    <xf numFmtId="177" fontId="16" fillId="8" borderId="72" xfId="0" applyNumberFormat="1" applyFont="1" applyFill="1" applyBorder="1" applyAlignment="1">
      <alignment horizontal="center" vertical="center"/>
    </xf>
    <xf numFmtId="177" fontId="16" fillId="8" borderId="69" xfId="0" applyNumberFormat="1" applyFont="1" applyFill="1" applyBorder="1" applyAlignment="1">
      <alignment horizontal="center" vertical="center"/>
    </xf>
    <xf numFmtId="177" fontId="16" fillId="8" borderId="75" xfId="0" applyNumberFormat="1" applyFont="1" applyFill="1" applyBorder="1" applyAlignment="1">
      <alignment horizontal="center" vertical="center"/>
    </xf>
    <xf numFmtId="177" fontId="16" fillId="8" borderId="0" xfId="0" applyNumberFormat="1" applyFont="1" applyFill="1" applyAlignment="1">
      <alignment horizontal="center" vertical="center"/>
    </xf>
    <xf numFmtId="177" fontId="16" fillId="8" borderId="76" xfId="0" applyNumberFormat="1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177" fontId="16" fillId="8" borderId="74" xfId="0" applyNumberFormat="1" applyFont="1" applyFill="1" applyBorder="1" applyAlignment="1">
      <alignment horizontal="center" vertical="center"/>
    </xf>
    <xf numFmtId="176" fontId="16" fillId="8" borderId="75" xfId="0" applyNumberFormat="1" applyFont="1" applyFill="1" applyBorder="1" applyAlignment="1">
      <alignment horizontal="center" vertical="center"/>
    </xf>
    <xf numFmtId="176" fontId="16" fillId="8" borderId="76" xfId="0" applyNumberFormat="1" applyFont="1" applyFill="1" applyBorder="1" applyAlignment="1">
      <alignment horizontal="center" vertical="center"/>
    </xf>
    <xf numFmtId="176" fontId="16" fillId="8" borderId="68" xfId="0" applyNumberFormat="1" applyFont="1" applyFill="1" applyBorder="1" applyAlignment="1">
      <alignment horizontal="center" vertical="center"/>
    </xf>
    <xf numFmtId="176" fontId="16" fillId="8" borderId="66" xfId="0" applyNumberFormat="1" applyFont="1" applyFill="1" applyBorder="1" applyAlignment="1">
      <alignment horizontal="center" vertical="center"/>
    </xf>
    <xf numFmtId="177" fontId="16" fillId="8" borderId="67" xfId="0" applyNumberFormat="1" applyFont="1" applyFill="1" applyBorder="1" applyAlignment="1">
      <alignment horizontal="center" vertical="center"/>
    </xf>
    <xf numFmtId="177" fontId="16" fillId="8" borderId="68" xfId="0" applyNumberFormat="1" applyFont="1" applyFill="1" applyBorder="1" applyAlignment="1">
      <alignment horizontal="center" vertical="center"/>
    </xf>
    <xf numFmtId="177" fontId="16" fillId="8" borderId="73" xfId="0" applyNumberFormat="1" applyFont="1" applyFill="1" applyBorder="1" applyAlignment="1">
      <alignment horizontal="center" vertical="center"/>
    </xf>
    <xf numFmtId="177" fontId="16" fillId="8" borderId="66" xfId="0" applyNumberFormat="1" applyFont="1" applyFill="1" applyBorder="1" applyAlignment="1">
      <alignment horizontal="center" vertical="center"/>
    </xf>
    <xf numFmtId="177" fontId="16" fillId="8" borderId="76" xfId="0" applyNumberFormat="1" applyFont="1" applyFill="1" applyBorder="1">
      <alignment vertical="center"/>
    </xf>
    <xf numFmtId="177" fontId="16" fillId="8" borderId="74" xfId="0" applyNumberFormat="1" applyFont="1" applyFill="1" applyBorder="1">
      <alignment vertical="center"/>
    </xf>
    <xf numFmtId="176" fontId="16" fillId="8" borderId="68" xfId="0" applyNumberFormat="1" applyFont="1" applyFill="1" applyBorder="1" applyAlignment="1">
      <alignment horizontal="center" vertical="center" shrinkToFit="1"/>
    </xf>
    <xf numFmtId="0" fontId="16" fillId="8" borderId="52" xfId="0" applyFont="1" applyFill="1" applyBorder="1">
      <alignment vertical="center"/>
    </xf>
    <xf numFmtId="177" fontId="16" fillId="8" borderId="52" xfId="0" applyNumberFormat="1" applyFont="1" applyFill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8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shrinkToFit="1"/>
    </xf>
    <xf numFmtId="176" fontId="22" fillId="0" borderId="51" xfId="0" applyNumberFormat="1" applyFont="1" applyBorder="1" applyAlignment="1">
      <alignment horizontal="center" vertical="center" shrinkToFit="1"/>
    </xf>
    <xf numFmtId="176" fontId="22" fillId="0" borderId="52" xfId="0" applyNumberFormat="1" applyFont="1" applyBorder="1" applyAlignment="1">
      <alignment horizontal="center" vertical="center" shrinkToFit="1"/>
    </xf>
    <xf numFmtId="176" fontId="22" fillId="0" borderId="53" xfId="0" applyNumberFormat="1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16" fillId="0" borderId="12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176" fontId="22" fillId="0" borderId="54" xfId="0" applyNumberFormat="1" applyFont="1" applyBorder="1" applyAlignment="1">
      <alignment horizontal="center" vertical="center" shrinkToFit="1"/>
    </xf>
    <xf numFmtId="176" fontId="22" fillId="0" borderId="55" xfId="0" applyNumberFormat="1" applyFont="1" applyBorder="1" applyAlignment="1">
      <alignment horizontal="center" vertical="center" shrinkToFit="1"/>
    </xf>
    <xf numFmtId="176" fontId="22" fillId="0" borderId="56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131" xfId="0" applyFont="1" applyBorder="1" applyAlignment="1">
      <alignment horizontal="center" vertical="center" shrinkToFit="1"/>
    </xf>
    <xf numFmtId="176" fontId="22" fillId="0" borderId="125" xfId="0" applyNumberFormat="1" applyFont="1" applyBorder="1" applyAlignment="1">
      <alignment horizontal="center" vertical="center" shrinkToFit="1"/>
    </xf>
    <xf numFmtId="176" fontId="22" fillId="0" borderId="128" xfId="0" applyNumberFormat="1" applyFont="1" applyBorder="1" applyAlignment="1">
      <alignment horizontal="center" vertical="center" shrinkToFit="1"/>
    </xf>
    <xf numFmtId="176" fontId="22" fillId="0" borderId="122" xfId="0" applyNumberFormat="1" applyFont="1" applyBorder="1" applyAlignment="1">
      <alignment horizontal="center" vertical="center" shrinkToFit="1"/>
    </xf>
    <xf numFmtId="0" fontId="16" fillId="0" borderId="135" xfId="0" applyFont="1" applyBorder="1" applyAlignment="1">
      <alignment horizontal="center" vertical="center" shrinkToFit="1"/>
    </xf>
    <xf numFmtId="0" fontId="16" fillId="0" borderId="121" xfId="0" applyFont="1" applyBorder="1" applyAlignment="1">
      <alignment horizontal="center" vertical="center" shrinkToFit="1"/>
    </xf>
    <xf numFmtId="0" fontId="16" fillId="0" borderId="136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/>
    </xf>
    <xf numFmtId="176" fontId="22" fillId="0" borderId="124" xfId="0" applyNumberFormat="1" applyFont="1" applyBorder="1" applyAlignment="1">
      <alignment horizontal="right" vertical="center"/>
    </xf>
    <xf numFmtId="176" fontId="22" fillId="0" borderId="55" xfId="0" applyNumberFormat="1" applyFont="1" applyBorder="1" applyAlignment="1">
      <alignment horizontal="right" vertical="center"/>
    </xf>
    <xf numFmtId="0" fontId="22" fillId="0" borderId="42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/>
    </xf>
    <xf numFmtId="176" fontId="22" fillId="0" borderId="123" xfId="0" applyNumberFormat="1" applyFont="1" applyBorder="1" applyAlignment="1">
      <alignment horizontal="right" vertical="center"/>
    </xf>
    <xf numFmtId="176" fontId="22" fillId="0" borderId="52" xfId="0" applyNumberFormat="1" applyFont="1" applyBorder="1" applyAlignment="1">
      <alignment horizontal="right" vertical="center"/>
    </xf>
    <xf numFmtId="0" fontId="22" fillId="0" borderId="123" xfId="0" applyFont="1" applyBorder="1" applyAlignment="1">
      <alignment horizontal="right" vertical="center"/>
    </xf>
    <xf numFmtId="0" fontId="22" fillId="0" borderId="52" xfId="0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31" xfId="0" applyFont="1" applyBorder="1" applyAlignment="1">
      <alignment horizontal="center" vertical="center" shrinkToFit="1"/>
    </xf>
    <xf numFmtId="0" fontId="22" fillId="0" borderId="88" xfId="0" applyFont="1" applyBorder="1" applyAlignment="1">
      <alignment horizontal="center" vertical="center"/>
    </xf>
    <xf numFmtId="0" fontId="22" fillId="0" borderId="121" xfId="0" applyFont="1" applyBorder="1" applyAlignment="1">
      <alignment horizontal="right" vertical="center"/>
    </xf>
    <xf numFmtId="0" fontId="22" fillId="0" borderId="128" xfId="0" applyFont="1" applyBorder="1" applyAlignment="1">
      <alignment horizontal="right" vertical="center"/>
    </xf>
    <xf numFmtId="176" fontId="22" fillId="0" borderId="131" xfId="0" applyNumberFormat="1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/>
    </xf>
    <xf numFmtId="0" fontId="22" fillId="0" borderId="127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18" fillId="0" borderId="0" xfId="0" applyFont="1" applyAlignment="1">
      <alignment horizontal="distributed" vertical="distributed"/>
    </xf>
    <xf numFmtId="0" fontId="23" fillId="0" borderId="1" xfId="0" applyFont="1" applyBorder="1" applyAlignment="1">
      <alignment horizontal="center" vertical="center" shrinkToFit="1"/>
    </xf>
    <xf numFmtId="0" fontId="23" fillId="0" borderId="126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181" fontId="22" fillId="0" borderId="16" xfId="0" applyNumberFormat="1" applyFont="1" applyBorder="1" applyAlignment="1">
      <alignment horizontal="center" vertical="center"/>
    </xf>
    <xf numFmtId="181" fontId="22" fillId="0" borderId="13" xfId="0" applyNumberFormat="1" applyFont="1" applyBorder="1" applyAlignment="1">
      <alignment horizontal="center" vertical="center"/>
    </xf>
    <xf numFmtId="179" fontId="22" fillId="0" borderId="13" xfId="0" applyNumberFormat="1" applyFont="1" applyBorder="1" applyAlignment="1">
      <alignment horizontal="center" vertical="center"/>
    </xf>
    <xf numFmtId="180" fontId="22" fillId="0" borderId="13" xfId="0" applyNumberFormat="1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3" borderId="98" xfId="0" applyFont="1" applyFill="1" applyBorder="1" applyAlignment="1" applyProtection="1">
      <alignment horizontal="center" vertical="center"/>
      <protection locked="0"/>
    </xf>
    <xf numFmtId="0" fontId="28" fillId="3" borderId="99" xfId="0" applyFont="1" applyFill="1" applyBorder="1" applyAlignment="1" applyProtection="1">
      <alignment horizontal="center" vertical="center"/>
      <protection locked="0"/>
    </xf>
    <xf numFmtId="0" fontId="28" fillId="3" borderId="6" xfId="0" applyFont="1" applyFill="1" applyBorder="1" applyAlignment="1" applyProtection="1">
      <alignment horizontal="center" vertical="center"/>
      <protection locked="0"/>
    </xf>
    <xf numFmtId="0" fontId="28" fillId="3" borderId="7" xfId="0" applyFont="1" applyFill="1" applyBorder="1" applyAlignment="1" applyProtection="1">
      <alignment horizontal="center" vertical="center"/>
      <protection locked="0"/>
    </xf>
    <xf numFmtId="0" fontId="0" fillId="0" borderId="118" xfId="0" applyBorder="1" applyAlignment="1">
      <alignment horizontal="center" vertical="center" shrinkToFit="1"/>
    </xf>
    <xf numFmtId="0" fontId="0" fillId="0" borderId="120" xfId="0" applyBorder="1" applyAlignment="1">
      <alignment horizontal="center" vertical="center" shrinkToFit="1"/>
    </xf>
    <xf numFmtId="0" fontId="26" fillId="5" borderId="109" xfId="0" applyFont="1" applyFill="1" applyBorder="1" applyAlignment="1" applyProtection="1">
      <alignment horizontal="center" vertical="center"/>
      <protection locked="0"/>
    </xf>
    <xf numFmtId="0" fontId="26" fillId="6" borderId="109" xfId="0" applyFont="1" applyFill="1" applyBorder="1" applyAlignment="1" applyProtection="1">
      <alignment horizontal="center" vertical="center"/>
      <protection locked="0"/>
    </xf>
    <xf numFmtId="0" fontId="0" fillId="0" borderId="108" xfId="0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 applyProtection="1">
      <alignment horizontal="left" vertical="center"/>
      <protection locked="0"/>
    </xf>
    <xf numFmtId="177" fontId="22" fillId="0" borderId="0" xfId="0" applyNumberFormat="1" applyFont="1" applyAlignment="1">
      <alignment horizontal="center" vertical="center"/>
    </xf>
    <xf numFmtId="177" fontId="22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1" fillId="0" borderId="41" xfId="0" applyFont="1" applyBorder="1" applyAlignment="1">
      <alignment horizontal="center" vertical="center" shrinkToFit="1"/>
    </xf>
    <xf numFmtId="0" fontId="31" fillId="0" borderId="82" xfId="0" applyFont="1" applyBorder="1" applyAlignment="1">
      <alignment horizontal="center" vertical="center" shrinkToFit="1"/>
    </xf>
    <xf numFmtId="0" fontId="31" fillId="0" borderId="81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 shrinkToFit="1"/>
    </xf>
    <xf numFmtId="0" fontId="4" fillId="0" borderId="118" xfId="0" applyFont="1" applyBorder="1" applyAlignment="1">
      <alignment horizontal="center" vertical="center" shrinkToFit="1"/>
    </xf>
    <xf numFmtId="0" fontId="4" fillId="0" borderId="120" xfId="0" applyFont="1" applyBorder="1" applyAlignment="1">
      <alignment horizontal="center" vertical="center" shrinkToFit="1"/>
    </xf>
    <xf numFmtId="177" fontId="22" fillId="0" borderId="17" xfId="0" applyNumberFormat="1" applyFont="1" applyBorder="1" applyAlignment="1">
      <alignment horizontal="center" vertical="center" shrinkToFit="1"/>
    </xf>
    <xf numFmtId="177" fontId="22" fillId="0" borderId="5" xfId="0" applyNumberFormat="1" applyFont="1" applyBorder="1" applyAlignment="1">
      <alignment horizontal="left" vertical="center"/>
    </xf>
    <xf numFmtId="177" fontId="22" fillId="0" borderId="6" xfId="0" applyNumberFormat="1" applyFont="1" applyBorder="1" applyAlignment="1">
      <alignment horizontal="left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9" xfId="0" applyNumberFormat="1" applyFont="1" applyBorder="1" applyAlignment="1">
      <alignment horizontal="left" vertical="center"/>
    </xf>
    <xf numFmtId="177" fontId="22" fillId="0" borderId="18" xfId="0" applyNumberFormat="1" applyFont="1" applyBorder="1" applyAlignment="1">
      <alignment horizontal="left" vertical="center"/>
    </xf>
    <xf numFmtId="177" fontId="16" fillId="0" borderId="42" xfId="0" applyNumberFormat="1" applyFont="1" applyBorder="1" applyAlignment="1">
      <alignment horizontal="center" vertical="center" shrinkToFit="1"/>
    </xf>
    <xf numFmtId="177" fontId="22" fillId="0" borderId="51" xfId="0" applyNumberFormat="1" applyFont="1" applyBorder="1" applyAlignment="1">
      <alignment horizontal="center" vertical="center" shrinkToFit="1"/>
    </xf>
    <xf numFmtId="177" fontId="22" fillId="0" borderId="52" xfId="0" applyNumberFormat="1" applyFont="1" applyBorder="1" applyAlignment="1">
      <alignment horizontal="center" vertical="center" shrinkToFit="1"/>
    </xf>
    <xf numFmtId="177" fontId="22" fillId="0" borderId="53" xfId="0" applyNumberFormat="1" applyFont="1" applyBorder="1" applyAlignment="1">
      <alignment horizontal="center" vertical="center" shrinkToFit="1"/>
    </xf>
    <xf numFmtId="177" fontId="16" fillId="0" borderId="43" xfId="0" applyNumberFormat="1" applyFont="1" applyBorder="1" applyAlignment="1">
      <alignment horizontal="center" vertical="center" shrinkToFit="1"/>
    </xf>
    <xf numFmtId="177" fontId="16" fillId="0" borderId="123" xfId="0" applyNumberFormat="1" applyFont="1" applyBorder="1" applyAlignment="1">
      <alignment horizontal="center" vertical="center" shrinkToFit="1"/>
    </xf>
    <xf numFmtId="177" fontId="16" fillId="0" borderId="44" xfId="0" applyNumberFormat="1" applyFont="1" applyBorder="1" applyAlignment="1">
      <alignment horizontal="center" vertical="center" shrinkToFit="1"/>
    </xf>
    <xf numFmtId="177" fontId="16" fillId="0" borderId="45" xfId="0" applyNumberFormat="1" applyFont="1" applyBorder="1" applyAlignment="1">
      <alignment horizontal="center" vertical="center" shrinkToFit="1"/>
    </xf>
    <xf numFmtId="177" fontId="22" fillId="0" borderId="54" xfId="0" applyNumberFormat="1" applyFont="1" applyBorder="1" applyAlignment="1">
      <alignment horizontal="center" vertical="center" shrinkToFit="1"/>
    </xf>
    <xf numFmtId="177" fontId="22" fillId="0" borderId="55" xfId="0" applyNumberFormat="1" applyFont="1" applyBorder="1" applyAlignment="1">
      <alignment horizontal="center" vertical="center" shrinkToFit="1"/>
    </xf>
    <xf numFmtId="177" fontId="22" fillId="0" borderId="56" xfId="0" applyNumberFormat="1" applyFont="1" applyBorder="1" applyAlignment="1">
      <alignment horizontal="center" vertical="center" shrinkToFit="1"/>
    </xf>
    <xf numFmtId="177" fontId="16" fillId="0" borderId="46" xfId="0" applyNumberFormat="1" applyFont="1" applyBorder="1" applyAlignment="1">
      <alignment horizontal="center" vertical="center" shrinkToFit="1"/>
    </xf>
    <xf numFmtId="177" fontId="16" fillId="0" borderId="124" xfId="0" applyNumberFormat="1" applyFont="1" applyBorder="1" applyAlignment="1">
      <alignment horizontal="center" vertical="center" shrinkToFit="1"/>
    </xf>
    <xf numFmtId="177" fontId="16" fillId="0" borderId="47" xfId="0" applyNumberFormat="1" applyFont="1" applyBorder="1" applyAlignment="1">
      <alignment horizontal="center" vertical="center" shrinkToFit="1"/>
    </xf>
    <xf numFmtId="177" fontId="16" fillId="0" borderId="88" xfId="0" applyNumberFormat="1" applyFont="1" applyBorder="1" applyAlignment="1">
      <alignment horizontal="center" vertical="center" shrinkToFit="1"/>
    </xf>
    <xf numFmtId="177" fontId="22" fillId="0" borderId="91" xfId="0" applyNumberFormat="1" applyFont="1" applyBorder="1" applyAlignment="1">
      <alignment horizontal="center" vertical="center" shrinkToFit="1"/>
    </xf>
    <xf numFmtId="177" fontId="22" fillId="0" borderId="92" xfId="0" applyNumberFormat="1" applyFont="1" applyBorder="1" applyAlignment="1">
      <alignment horizontal="center" vertical="center" shrinkToFit="1"/>
    </xf>
    <xf numFmtId="177" fontId="22" fillId="0" borderId="93" xfId="0" applyNumberFormat="1" applyFont="1" applyBorder="1" applyAlignment="1">
      <alignment horizontal="center" vertical="center" shrinkToFit="1"/>
    </xf>
    <xf numFmtId="177" fontId="16" fillId="0" borderId="89" xfId="0" applyNumberFormat="1" applyFont="1" applyBorder="1" applyAlignment="1">
      <alignment horizontal="center" vertical="center" shrinkToFit="1"/>
    </xf>
    <xf numFmtId="177" fontId="16" fillId="0" borderId="121" xfId="0" applyNumberFormat="1" applyFont="1" applyBorder="1" applyAlignment="1">
      <alignment horizontal="center" vertical="center" shrinkToFit="1"/>
    </xf>
    <xf numFmtId="177" fontId="16" fillId="0" borderId="90" xfId="0" applyNumberFormat="1" applyFont="1" applyBorder="1" applyAlignment="1">
      <alignment horizontal="center" vertical="center" shrinkToFit="1"/>
    </xf>
    <xf numFmtId="177" fontId="22" fillId="0" borderId="125" xfId="0" applyNumberFormat="1" applyFont="1" applyBorder="1" applyAlignment="1">
      <alignment horizontal="center" vertical="center" shrinkToFit="1"/>
    </xf>
    <xf numFmtId="177" fontId="22" fillId="0" borderId="128" xfId="0" applyNumberFormat="1" applyFont="1" applyBorder="1" applyAlignment="1">
      <alignment horizontal="center" vertical="center" shrinkToFit="1"/>
    </xf>
    <xf numFmtId="177" fontId="22" fillId="0" borderId="122" xfId="0" applyNumberFormat="1" applyFont="1" applyBorder="1" applyAlignment="1">
      <alignment horizontal="center" vertical="center" shrinkToFit="1"/>
    </xf>
    <xf numFmtId="177" fontId="16" fillId="0" borderId="52" xfId="0" applyNumberFormat="1" applyFont="1" applyBorder="1" applyAlignment="1">
      <alignment horizontal="center" vertical="center" shrinkToFit="1"/>
    </xf>
    <xf numFmtId="177" fontId="16" fillId="0" borderId="53" xfId="0" applyNumberFormat="1" applyFont="1" applyBorder="1" applyAlignment="1">
      <alignment horizontal="center" vertical="center" shrinkToFit="1"/>
    </xf>
    <xf numFmtId="177" fontId="22" fillId="0" borderId="45" xfId="0" applyNumberFormat="1" applyFont="1" applyBorder="1" applyAlignment="1">
      <alignment horizontal="center" vertical="center"/>
    </xf>
    <xf numFmtId="176" fontId="22" fillId="0" borderId="42" xfId="0" applyNumberFormat="1" applyFont="1" applyBorder="1" applyAlignment="1">
      <alignment horizontal="center" vertical="center" shrinkToFit="1"/>
    </xf>
    <xf numFmtId="177" fontId="22" fillId="0" borderId="42" xfId="0" applyNumberFormat="1" applyFont="1" applyBorder="1" applyAlignment="1">
      <alignment horizontal="center" vertical="center"/>
    </xf>
    <xf numFmtId="177" fontId="22" fillId="0" borderId="123" xfId="0" applyNumberFormat="1" applyFont="1" applyBorder="1" applyAlignment="1">
      <alignment horizontal="right" vertical="center"/>
    </xf>
    <xf numFmtId="177" fontId="22" fillId="0" borderId="52" xfId="0" applyNumberFormat="1" applyFont="1" applyBorder="1" applyAlignment="1">
      <alignment horizontal="right" vertical="center"/>
    </xf>
    <xf numFmtId="177" fontId="22" fillId="0" borderId="42" xfId="0" applyNumberFormat="1" applyFont="1" applyBorder="1" applyAlignment="1">
      <alignment horizontal="center" vertical="center" shrinkToFit="1"/>
    </xf>
    <xf numFmtId="177" fontId="22" fillId="0" borderId="88" xfId="0" applyNumberFormat="1" applyFont="1" applyBorder="1" applyAlignment="1">
      <alignment horizontal="center" vertical="center"/>
    </xf>
    <xf numFmtId="177" fontId="22" fillId="0" borderId="147" xfId="0" applyNumberFormat="1" applyFont="1" applyBorder="1" applyAlignment="1">
      <alignment horizontal="right" vertical="center"/>
    </xf>
    <xf numFmtId="177" fontId="22" fillId="0" borderId="98" xfId="0" applyNumberFormat="1" applyFont="1" applyBorder="1" applyAlignment="1">
      <alignment horizontal="right" vertical="center"/>
    </xf>
    <xf numFmtId="177" fontId="22" fillId="0" borderId="148" xfId="0" applyNumberFormat="1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177" fontId="22" fillId="0" borderId="6" xfId="0" applyNumberFormat="1" applyFont="1" applyBorder="1" applyAlignment="1">
      <alignment horizontal="center" vertical="center" shrinkToFit="1"/>
    </xf>
    <xf numFmtId="177" fontId="22" fillId="0" borderId="7" xfId="0" applyNumberFormat="1" applyFont="1" applyBorder="1" applyAlignment="1">
      <alignment horizontal="center" vertical="center" shrinkToFit="1"/>
    </xf>
    <xf numFmtId="177" fontId="22" fillId="0" borderId="5" xfId="0" applyNumberFormat="1" applyFont="1" applyBorder="1" applyAlignment="1">
      <alignment horizontal="center" vertical="center" shrinkToFit="1"/>
    </xf>
    <xf numFmtId="177" fontId="22" fillId="0" borderId="30" xfId="0" applyNumberFormat="1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177" fontId="16" fillId="8" borderId="52" xfId="0" applyNumberFormat="1" applyFont="1" applyFill="1" applyBorder="1" applyAlignment="1">
      <alignment horizontal="center" vertical="center" shrinkToFit="1"/>
    </xf>
    <xf numFmtId="177" fontId="16" fillId="0" borderId="74" xfId="0" applyNumberFormat="1" applyFont="1" applyBorder="1" applyAlignment="1">
      <alignment horizontal="center" vertical="center" shrinkToFit="1"/>
    </xf>
    <xf numFmtId="176" fontId="16" fillId="0" borderId="74" xfId="0" applyNumberFormat="1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176" fontId="16" fillId="8" borderId="74" xfId="0" applyNumberFormat="1" applyFont="1" applyFill="1" applyBorder="1" applyAlignment="1">
      <alignment horizontal="center" vertical="center" shrinkToFit="1"/>
    </xf>
    <xf numFmtId="177" fontId="16" fillId="8" borderId="74" xfId="0" applyNumberFormat="1" applyFont="1" applyFill="1" applyBorder="1" applyAlignment="1">
      <alignment horizontal="center" vertical="center" shrinkToFit="1"/>
    </xf>
    <xf numFmtId="177" fontId="16" fillId="0" borderId="70" xfId="0" applyNumberFormat="1" applyFont="1" applyBorder="1" applyAlignment="1">
      <alignment horizontal="center" vertical="center" shrinkToFit="1"/>
    </xf>
    <xf numFmtId="0" fontId="16" fillId="8" borderId="57" xfId="0" applyFont="1" applyFill="1" applyBorder="1" applyAlignment="1">
      <alignment horizontal="center" vertical="center" shrinkToFit="1"/>
    </xf>
    <xf numFmtId="177" fontId="16" fillId="8" borderId="75" xfId="0" applyNumberFormat="1" applyFont="1" applyFill="1" applyBorder="1" applyAlignment="1">
      <alignment horizontal="center" vertical="center" shrinkToFit="1"/>
    </xf>
    <xf numFmtId="177" fontId="16" fillId="8" borderId="0" xfId="0" applyNumberFormat="1" applyFont="1" applyFill="1" applyAlignment="1">
      <alignment horizontal="center" vertical="center" shrinkToFit="1"/>
    </xf>
    <xf numFmtId="177" fontId="16" fillId="8" borderId="76" xfId="0" applyNumberFormat="1" applyFont="1" applyFill="1" applyBorder="1" applyAlignment="1">
      <alignment horizontal="center" vertical="center" shrinkToFit="1"/>
    </xf>
    <xf numFmtId="177" fontId="16" fillId="0" borderId="75" xfId="0" applyNumberFormat="1" applyFont="1" applyBorder="1" applyAlignment="1">
      <alignment horizontal="center" vertical="center" shrinkToFit="1"/>
    </xf>
    <xf numFmtId="177" fontId="16" fillId="0" borderId="0" xfId="0" applyNumberFormat="1" applyFont="1" applyAlignment="1">
      <alignment horizontal="center" vertical="center" shrinkToFit="1"/>
    </xf>
    <xf numFmtId="177" fontId="16" fillId="0" borderId="76" xfId="0" applyNumberFormat="1" applyFont="1" applyBorder="1" applyAlignment="1">
      <alignment horizontal="center" vertical="center" shrinkToFit="1"/>
    </xf>
    <xf numFmtId="0" fontId="16" fillId="8" borderId="52" xfId="0" applyFont="1" applyFill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shrinkToFit="1"/>
    </xf>
    <xf numFmtId="0" fontId="16" fillId="8" borderId="52" xfId="0" applyFont="1" applyFill="1" applyBorder="1" applyAlignment="1">
      <alignment horizontal="center" vertical="center" shrinkToFit="1"/>
    </xf>
    <xf numFmtId="177" fontId="16" fillId="0" borderId="68" xfId="0" applyNumberFormat="1" applyFont="1" applyBorder="1" applyAlignment="1">
      <alignment horizontal="center" vertical="center" shrinkToFit="1"/>
    </xf>
    <xf numFmtId="177" fontId="16" fillId="0" borderId="66" xfId="0" applyNumberFormat="1" applyFont="1" applyBorder="1" applyAlignment="1">
      <alignment horizontal="center" vertical="center" shrinkToFit="1"/>
    </xf>
    <xf numFmtId="177" fontId="16" fillId="0" borderId="71" xfId="0" applyNumberFormat="1" applyFont="1" applyBorder="1" applyAlignment="1">
      <alignment horizontal="center" vertical="center" shrinkToFit="1"/>
    </xf>
    <xf numFmtId="177" fontId="16" fillId="0" borderId="69" xfId="0" applyNumberFormat="1" applyFont="1" applyBorder="1" applyAlignment="1">
      <alignment horizontal="center" vertical="center" shrinkToFit="1"/>
    </xf>
    <xf numFmtId="177" fontId="16" fillId="0" borderId="72" xfId="0" applyNumberFormat="1" applyFont="1" applyBorder="1" applyAlignment="1">
      <alignment horizontal="center" vertical="center" shrinkToFit="1"/>
    </xf>
    <xf numFmtId="179" fontId="16" fillId="0" borderId="52" xfId="0" applyNumberFormat="1" applyFont="1" applyBorder="1" applyAlignment="1">
      <alignment horizontal="center" vertical="center"/>
    </xf>
    <xf numFmtId="181" fontId="16" fillId="0" borderId="65" xfId="0" applyNumberFormat="1" applyFont="1" applyBorder="1" applyAlignment="1">
      <alignment horizontal="center" vertical="center"/>
    </xf>
    <xf numFmtId="181" fontId="16" fillId="0" borderId="52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 shrinkToFit="1"/>
    </xf>
    <xf numFmtId="0" fontId="16" fillId="0" borderId="118" xfId="0" applyFont="1" applyBorder="1" applyAlignment="1">
      <alignment horizontal="center" vertical="center" shrinkToFit="1"/>
    </xf>
    <xf numFmtId="0" fontId="16" fillId="0" borderId="120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180" fontId="16" fillId="0" borderId="52" xfId="0" applyNumberFormat="1" applyFont="1" applyBorder="1" applyAlignment="1">
      <alignment horizontal="center" vertical="center"/>
    </xf>
    <xf numFmtId="176" fontId="16" fillId="8" borderId="67" xfId="0" applyNumberFormat="1" applyFont="1" applyFill="1" applyBorder="1" applyAlignment="1">
      <alignment horizontal="center" vertical="center" shrinkToFit="1"/>
    </xf>
    <xf numFmtId="177" fontId="16" fillId="0" borderId="73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distributed" vertical="center" wrapText="1"/>
    </xf>
    <xf numFmtId="0" fontId="17" fillId="0" borderId="0" xfId="0" applyFont="1" applyAlignment="1">
      <alignment horizontal="distributed" vertical="center"/>
    </xf>
    <xf numFmtId="177" fontId="16" fillId="0" borderId="19" xfId="0" applyNumberFormat="1" applyFont="1" applyBorder="1" applyAlignment="1">
      <alignment horizontal="left" vertical="top" wrapText="1"/>
    </xf>
    <xf numFmtId="177" fontId="16" fillId="0" borderId="0" xfId="0" applyNumberFormat="1" applyFont="1" applyAlignment="1">
      <alignment horizontal="left" vertical="top" wrapText="1"/>
    </xf>
    <xf numFmtId="177" fontId="16" fillId="0" borderId="18" xfId="0" applyNumberFormat="1" applyFont="1" applyBorder="1" applyAlignment="1">
      <alignment horizontal="left" vertical="top" wrapText="1"/>
    </xf>
    <xf numFmtId="177" fontId="16" fillId="0" borderId="5" xfId="0" applyNumberFormat="1" applyFont="1" applyBorder="1" applyAlignment="1">
      <alignment horizontal="left" vertical="top" wrapText="1"/>
    </xf>
    <xf numFmtId="177" fontId="16" fillId="0" borderId="6" xfId="0" applyNumberFormat="1" applyFont="1" applyBorder="1" applyAlignment="1">
      <alignment horizontal="left" vertical="top" wrapText="1"/>
    </xf>
    <xf numFmtId="177" fontId="16" fillId="0" borderId="7" xfId="0" applyNumberFormat="1" applyFont="1" applyBorder="1" applyAlignment="1">
      <alignment horizontal="left" vertical="top" wrapText="1"/>
    </xf>
    <xf numFmtId="0" fontId="19" fillId="0" borderId="57" xfId="0" applyFont="1" applyBorder="1" applyAlignment="1">
      <alignment horizontal="center" vertical="center" shrinkToFit="1"/>
    </xf>
    <xf numFmtId="0" fontId="16" fillId="8" borderId="57" xfId="0" applyFont="1" applyFill="1" applyBorder="1" applyAlignment="1">
      <alignment horizontal="center" vertical="center"/>
    </xf>
    <xf numFmtId="0" fontId="16" fillId="8" borderId="65" xfId="0" applyFont="1" applyFill="1" applyBorder="1" applyAlignment="1">
      <alignment horizontal="center" vertical="center"/>
    </xf>
    <xf numFmtId="0" fontId="16" fillId="8" borderId="64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50" xfId="0" applyFont="1" applyBorder="1" applyAlignment="1">
      <alignment horizontal="center" vertical="center"/>
    </xf>
    <xf numFmtId="0" fontId="16" fillId="0" borderId="65" xfId="0" applyFont="1" applyBorder="1" applyAlignment="1">
      <alignment horizontal="left" vertical="center" shrinkToFit="1"/>
    </xf>
    <xf numFmtId="0" fontId="16" fillId="0" borderId="52" xfId="0" applyFont="1" applyBorder="1" applyAlignment="1">
      <alignment horizontal="left" vertical="center" shrinkToFit="1"/>
    </xf>
    <xf numFmtId="0" fontId="16" fillId="0" borderId="64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58"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rgb="FFFF66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FF9999"/>
      </font>
      <fill>
        <patternFill>
          <bgColor theme="8" tint="-0.499984740745262"/>
        </patternFill>
      </fill>
    </dxf>
    <dxf>
      <font>
        <color theme="0" tint="-0.34998626667073579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SｺﾞｼｯｸE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FFCCCC"/>
      <color rgb="FF99FFCC"/>
      <color rgb="FFFF99CC"/>
      <color rgb="FFFF99FF"/>
      <color rgb="FFFF9999"/>
      <color rgb="FFFFFF99"/>
      <color rgb="FFCCFFFF"/>
      <color rgb="FFFF0000"/>
      <color rgb="FFCC00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547</xdr:row>
          <xdr:rowOff>44450</xdr:rowOff>
        </xdr:from>
        <xdr:to>
          <xdr:col>38</xdr:col>
          <xdr:colOff>139700</xdr:colOff>
          <xdr:row>549</xdr:row>
          <xdr:rowOff>152400</xdr:rowOff>
        </xdr:to>
        <xdr:sp macro="" textlink="">
          <xdr:nvSpPr>
            <xdr:cNvPr id="28674" name="Object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</xdr:row>
          <xdr:rowOff>44450</xdr:rowOff>
        </xdr:from>
        <xdr:to>
          <xdr:col>5</xdr:col>
          <xdr:colOff>139700</xdr:colOff>
          <xdr:row>3</xdr:row>
          <xdr:rowOff>152400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12700</xdr:rowOff>
        </xdr:from>
        <xdr:to>
          <xdr:col>2</xdr:col>
          <xdr:colOff>120650</xdr:colOff>
          <xdr:row>2</xdr:row>
          <xdr:rowOff>44450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12700</xdr:rowOff>
        </xdr:from>
        <xdr:to>
          <xdr:col>2</xdr:col>
          <xdr:colOff>120650</xdr:colOff>
          <xdr:row>2</xdr:row>
          <xdr:rowOff>44450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4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9:G155" totalsRowShown="0" headerRowDxfId="57" dataDxfId="56">
  <autoFilter ref="A9:G155" xr:uid="{00000000-0009-0000-0100-000002000000}"/>
  <tableColumns count="7">
    <tableColumn id="1" xr3:uid="{00000000-0010-0000-0000-000001000000}" name="列1" dataDxfId="55"/>
    <tableColumn id="2" xr3:uid="{00000000-0010-0000-0000-000002000000}" name="チーム" dataDxfId="54">
      <calculatedColumnFormula>+$C$1</calculatedColumnFormula>
    </tableColumn>
    <tableColumn id="4" xr3:uid="{00000000-0010-0000-0000-000004000000}" name="背番号" dataDxfId="53"/>
    <tableColumn id="3" xr3:uid="{00000000-0010-0000-0000-000003000000}" name="結果" dataDxfId="52"/>
    <tableColumn id="5" xr3:uid="{00000000-0010-0000-0000-000005000000}" name="時間" dataDxfId="51"/>
    <tableColumn id="6" xr3:uid="{00000000-0010-0000-0000-000006000000}" name="背番号2" dataDxfId="50"/>
    <tableColumn id="7" xr3:uid="{00000000-0010-0000-0000-000007000000}" name="結果3" dataDxfId="49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テーブル7" displayName="テーブル7" ref="I9:P155" totalsRowShown="0" headerRowDxfId="48" dataDxfId="46" headerRowBorderDxfId="47" tableBorderDxfId="45" totalsRowBorderDxfId="44">
  <autoFilter ref="I9:P155" xr:uid="{00000000-0009-0000-0100-000007000000}"/>
  <tableColumns count="8">
    <tableColumn id="1" xr3:uid="{00000000-0010-0000-0100-000001000000}" name="背番" dataDxfId="43">
      <calculatedColumnFormula>BO10&amp;CC10&amp;CQ10</calculatedColumnFormula>
    </tableColumn>
    <tableColumn id="2" xr3:uid="{00000000-0010-0000-0100-000002000000}" name="結果" dataDxfId="42">
      <calculatedColumnFormula>BP10&amp;CD10</calculatedColumnFormula>
    </tableColumn>
    <tableColumn id="3" xr3:uid="{00000000-0010-0000-0100-000003000000}" name="得点" dataDxfId="41">
      <calculatedColumnFormula>IF(BJ10="1",COUNTIF(BJ$10:BJ10,"1"),"")</calculatedColumnFormula>
    </tableColumn>
    <tableColumn id="4" xr3:uid="{00000000-0010-0000-0100-000004000000}" name="時間" dataDxfId="40">
      <calculatedColumnFormula>BR10&amp;CF10&amp;CT10</calculatedColumnFormula>
    </tableColumn>
    <tableColumn id="5" xr3:uid="{00000000-0010-0000-0100-000005000000}" name="列1" dataDxfId="39">
      <calculatedColumnFormula>BS10&amp;CG10&amp;CU10</calculatedColumnFormula>
    </tableColumn>
    <tableColumn id="6" xr3:uid="{00000000-0010-0000-0100-000006000000}" name="得点2" dataDxfId="38">
      <calculatedColumnFormula>IF(BK10="1",COUNTIF(BK$10:BK10,"1"),"")</calculatedColumnFormula>
    </tableColumn>
    <tableColumn id="7" xr3:uid="{00000000-0010-0000-0100-000007000000}" name="結果3" dataDxfId="37">
      <calculatedColumnFormula>BU10&amp;CI10</calculatedColumnFormula>
    </tableColumn>
    <tableColumn id="8" xr3:uid="{00000000-0010-0000-0100-000008000000}" name="背番4" dataDxfId="36">
      <calculatedColumnFormula>BV10&amp;CJ10&amp;CX10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BL730"/>
  <sheetViews>
    <sheetView tabSelected="1" topLeftCell="A10" zoomScaleNormal="100" workbookViewId="0">
      <selection activeCell="C22" sqref="C22"/>
    </sheetView>
  </sheetViews>
  <sheetFormatPr defaultRowHeight="13" x14ac:dyDescent="0.2"/>
  <cols>
    <col min="1" max="1" width="9.08984375" customWidth="1"/>
    <col min="2" max="2" width="10.453125" customWidth="1"/>
    <col min="3" max="3" width="11.54296875" customWidth="1"/>
    <col min="4" max="4" width="10.1796875" customWidth="1"/>
    <col min="5" max="5" width="12.90625" customWidth="1"/>
    <col min="6" max="6" width="6.36328125" customWidth="1"/>
    <col min="7" max="7" width="4.90625" customWidth="1"/>
    <col min="8" max="9" width="6.36328125" customWidth="1"/>
    <col min="10" max="10" width="13.81640625" customWidth="1"/>
    <col min="11" max="11" width="6.08984375" customWidth="1"/>
    <col min="12" max="12" width="7.453125" customWidth="1"/>
    <col min="13" max="13" width="8" customWidth="1"/>
    <col min="14" max="14" width="12.6328125" customWidth="1"/>
    <col min="15" max="15" width="7" customWidth="1"/>
    <col min="16" max="16" width="4.81640625" customWidth="1"/>
    <col min="17" max="17" width="4.08984375" customWidth="1"/>
    <col min="18" max="18" width="7.90625" customWidth="1"/>
    <col min="19" max="19" width="8.7265625" customWidth="1"/>
    <col min="20" max="20" width="4.08984375" customWidth="1"/>
    <col min="21" max="21" width="5.7265625" customWidth="1"/>
    <col min="22" max="22" width="13.7265625" customWidth="1"/>
    <col min="23" max="25" width="4.08984375" customWidth="1"/>
    <col min="26" max="26" width="6.1796875" customWidth="1"/>
    <col min="29" max="29" width="3.90625" customWidth="1"/>
    <col min="30" max="30" width="6.08984375" customWidth="1"/>
    <col min="32" max="33" width="5.1796875" customWidth="1"/>
    <col min="34" max="34" width="3.453125" customWidth="1"/>
    <col min="35" max="35" width="2.453125" customWidth="1"/>
    <col min="36" max="49" width="3"/>
    <col min="50" max="50" width="0.453125" customWidth="1"/>
    <col min="51" max="51" width="2.453125" customWidth="1"/>
    <col min="52" max="62" width="3"/>
    <col min="63" max="63" width="3" customWidth="1"/>
    <col min="64" max="64" width="3"/>
  </cols>
  <sheetData>
    <row r="1" spans="1:12" ht="16.5" customHeight="1" x14ac:dyDescent="0.2">
      <c r="A1" t="s">
        <v>104</v>
      </c>
      <c r="B1" s="197">
        <f ca="1">TODAY()</f>
        <v>45141</v>
      </c>
      <c r="C1" t="s">
        <v>100</v>
      </c>
      <c r="D1" s="35" t="s">
        <v>105</v>
      </c>
      <c r="E1" s="127" t="s">
        <v>139</v>
      </c>
      <c r="F1" s="127"/>
      <c r="G1" s="127"/>
      <c r="H1" s="127"/>
      <c r="I1" s="127"/>
      <c r="J1" s="127"/>
      <c r="K1" s="127"/>
      <c r="L1" s="142"/>
    </row>
    <row r="2" spans="1:12" ht="16.5" customHeight="1" x14ac:dyDescent="0.2">
      <c r="A2" s="196">
        <f ca="1">TODAY()</f>
        <v>45141</v>
      </c>
      <c r="B2" s="194">
        <f ca="1">TODAY()</f>
        <v>45141</v>
      </c>
      <c r="C2" t="s">
        <v>101</v>
      </c>
      <c r="D2" s="35" t="s">
        <v>111</v>
      </c>
      <c r="E2" s="127" t="s">
        <v>165</v>
      </c>
      <c r="F2" s="127"/>
      <c r="G2" s="127"/>
      <c r="H2" s="127"/>
      <c r="I2" s="127"/>
      <c r="J2" s="127"/>
      <c r="K2" s="127"/>
      <c r="L2" s="142"/>
    </row>
    <row r="3" spans="1:12" ht="16.5" customHeight="1" x14ac:dyDescent="0.2">
      <c r="B3" s="195">
        <f ca="1">TODAY()</f>
        <v>45141</v>
      </c>
      <c r="C3" t="s">
        <v>102</v>
      </c>
      <c r="D3" s="35" t="s">
        <v>106</v>
      </c>
      <c r="E3" s="186" t="s">
        <v>5</v>
      </c>
      <c r="I3" s="128"/>
      <c r="J3" s="45" t="s">
        <v>11</v>
      </c>
      <c r="K3" s="45"/>
      <c r="L3" s="45"/>
    </row>
    <row r="4" spans="1:12" ht="16.5" customHeight="1" x14ac:dyDescent="0.2">
      <c r="B4" s="210" t="str">
        <f ca="1">TEXT(A2,"aaa")</f>
        <v>木</v>
      </c>
      <c r="C4" t="s">
        <v>103</v>
      </c>
      <c r="D4" s="35" t="s">
        <v>107</v>
      </c>
      <c r="E4" s="127" t="s">
        <v>157</v>
      </c>
      <c r="F4" s="127" t="s">
        <v>156</v>
      </c>
      <c r="I4" s="128" t="s">
        <v>17</v>
      </c>
      <c r="J4" s="45" t="s">
        <v>7</v>
      </c>
      <c r="K4" s="45"/>
      <c r="L4" s="45"/>
    </row>
    <row r="5" spans="1:12" ht="16.5" customHeight="1" x14ac:dyDescent="0.2">
      <c r="A5" s="414" t="s">
        <v>119</v>
      </c>
      <c r="B5" s="416" t="s">
        <v>141</v>
      </c>
      <c r="C5" s="417"/>
      <c r="D5" s="35" t="s">
        <v>108</v>
      </c>
      <c r="E5" s="127" t="s">
        <v>110</v>
      </c>
      <c r="I5" s="128"/>
      <c r="J5" s="45" t="s">
        <v>8</v>
      </c>
      <c r="K5" s="45"/>
      <c r="L5" s="45"/>
    </row>
    <row r="6" spans="1:12" ht="16.5" customHeight="1" x14ac:dyDescent="0.2">
      <c r="A6" s="415"/>
      <c r="B6" s="418"/>
      <c r="C6" s="419"/>
      <c r="D6" s="35" t="s">
        <v>109</v>
      </c>
      <c r="E6" s="127" t="s">
        <v>140</v>
      </c>
      <c r="I6" s="128"/>
      <c r="J6" s="45" t="s">
        <v>12</v>
      </c>
      <c r="K6" s="45"/>
      <c r="L6" s="45"/>
    </row>
    <row r="7" spans="1:12" ht="16.5" customHeight="1" x14ac:dyDescent="0.2">
      <c r="D7" s="35" t="s">
        <v>112</v>
      </c>
      <c r="F7" s="35"/>
      <c r="I7" s="128"/>
      <c r="J7" s="45" t="s">
        <v>13</v>
      </c>
      <c r="K7" s="45"/>
      <c r="L7" s="45"/>
    </row>
    <row r="8" spans="1:12" ht="16.5" customHeight="1" x14ac:dyDescent="0.2">
      <c r="A8" s="424" t="s">
        <v>68</v>
      </c>
      <c r="B8" s="423">
        <v>11</v>
      </c>
      <c r="C8" s="89" t="str">
        <f>VLOOKUP(B8,A48:C74,2)</f>
        <v>aaa</v>
      </c>
      <c r="D8" s="35" t="s">
        <v>113</v>
      </c>
      <c r="E8" s="127" t="s">
        <v>170</v>
      </c>
      <c r="F8" s="35"/>
      <c r="I8" s="128"/>
      <c r="J8" s="45" t="s">
        <v>9</v>
      </c>
      <c r="K8" s="45"/>
      <c r="L8" s="45"/>
    </row>
    <row r="9" spans="1:12" ht="16.5" customHeight="1" x14ac:dyDescent="0.2">
      <c r="A9" s="424"/>
      <c r="B9" s="423"/>
      <c r="C9" s="90" t="str">
        <f>VLOOKUP(B8,A48:C74,3)</f>
        <v>aaaa</v>
      </c>
      <c r="D9" s="35" t="s">
        <v>113</v>
      </c>
      <c r="E9" s="127" t="s">
        <v>184</v>
      </c>
      <c r="F9" s="35"/>
      <c r="I9" s="128"/>
      <c r="J9" s="129"/>
      <c r="K9" s="189"/>
      <c r="L9" s="189"/>
    </row>
    <row r="10" spans="1:12" ht="16.5" customHeight="1" x14ac:dyDescent="0.2">
      <c r="A10" s="424" t="s">
        <v>69</v>
      </c>
      <c r="B10" s="422">
        <v>12</v>
      </c>
      <c r="C10" s="89" t="str">
        <f>VLOOKUP(B10,A48:C74,2)</f>
        <v>bbb</v>
      </c>
      <c r="D10" s="35" t="s">
        <v>46</v>
      </c>
      <c r="E10" s="127" t="s">
        <v>172</v>
      </c>
      <c r="F10" s="35"/>
      <c r="I10" s="103"/>
      <c r="J10" s="102"/>
      <c r="K10" s="102"/>
      <c r="L10" s="102"/>
    </row>
    <row r="11" spans="1:12" ht="16.5" customHeight="1" x14ac:dyDescent="0.2">
      <c r="A11" s="424"/>
      <c r="B11" s="422"/>
      <c r="C11" s="90" t="str">
        <f>VLOOKUP(B10,A48:C74,3)</f>
        <v>bbbb</v>
      </c>
      <c r="D11" s="35" t="s">
        <v>46</v>
      </c>
      <c r="E11" s="127" t="s">
        <v>184</v>
      </c>
      <c r="F11" s="35"/>
      <c r="I11" s="128"/>
      <c r="J11" s="45" t="s">
        <v>10</v>
      </c>
      <c r="K11" s="45"/>
      <c r="L11" s="45"/>
    </row>
    <row r="12" spans="1:12" ht="16.5" customHeight="1" x14ac:dyDescent="0.2">
      <c r="D12" s="142" t="s">
        <v>222</v>
      </c>
      <c r="E12" s="127"/>
      <c r="F12" s="35"/>
      <c r="I12" s="128" t="s">
        <v>17</v>
      </c>
      <c r="J12" s="45" t="s">
        <v>3</v>
      </c>
      <c r="K12" s="45"/>
      <c r="L12" s="45"/>
    </row>
    <row r="13" spans="1:12" ht="16.5" customHeight="1" x14ac:dyDescent="0.2">
      <c r="A13" s="124" t="s">
        <v>121</v>
      </c>
      <c r="B13" s="126"/>
      <c r="C13" s="125" t="str">
        <f>IF(B13="","",IF(B13="Ａチーム",C9,C11))</f>
        <v/>
      </c>
      <c r="D13" s="267"/>
      <c r="E13" s="142"/>
      <c r="F13" s="35"/>
      <c r="I13" s="128"/>
      <c r="J13" s="45" t="s">
        <v>4</v>
      </c>
      <c r="K13" s="45"/>
      <c r="L13" s="45"/>
    </row>
    <row r="14" spans="1:12" ht="16.5" customHeight="1" x14ac:dyDescent="0.2">
      <c r="A14" s="147" t="s">
        <v>124</v>
      </c>
      <c r="B14" s="126">
        <v>0</v>
      </c>
      <c r="C14" s="420" t="str">
        <f>IF(B14="","",IF(B14=0,"延長なし",IF(B14=1,"7mTC",IF(B14=2,"第１延長→7mTC",IF(B14=3,"第１延長→第２延長→7mTC","")))))</f>
        <v>延長なし</v>
      </c>
      <c r="D14" s="421"/>
      <c r="I14" s="128"/>
      <c r="J14" s="129"/>
      <c r="K14" s="189"/>
      <c r="L14" s="189"/>
    </row>
    <row r="15" spans="1:12" ht="16.5" customHeight="1" x14ac:dyDescent="0.2">
      <c r="A15" s="216"/>
      <c r="B15" s="223"/>
      <c r="C15" s="224"/>
      <c r="D15" s="224"/>
      <c r="I15" s="103"/>
      <c r="J15" s="45"/>
      <c r="K15" s="45"/>
      <c r="L15" s="189"/>
    </row>
    <row r="16" spans="1:12" ht="16.5" customHeight="1" x14ac:dyDescent="0.2">
      <c r="A16" s="103" t="s">
        <v>153</v>
      </c>
      <c r="B16" s="427" t="str">
        <f>H17</f>
        <v>aaaa</v>
      </c>
      <c r="C16" s="427"/>
      <c r="D16" s="103" t="s">
        <v>150</v>
      </c>
      <c r="E16" s="427" t="str">
        <f>L17</f>
        <v>bbbb</v>
      </c>
      <c r="F16" s="427"/>
      <c r="I16" s="103"/>
      <c r="J16" s="45"/>
      <c r="K16" s="45"/>
      <c r="L16" s="189"/>
    </row>
    <row r="17" spans="1:15" ht="16.5" customHeight="1" x14ac:dyDescent="0.2">
      <c r="A17" s="103" t="s">
        <v>72</v>
      </c>
      <c r="B17" t="s">
        <v>70</v>
      </c>
      <c r="C17" t="s">
        <v>120</v>
      </c>
      <c r="D17" s="103" t="s">
        <v>72</v>
      </c>
      <c r="E17" t="s">
        <v>70</v>
      </c>
      <c r="F17" t="s">
        <v>120</v>
      </c>
      <c r="H17" s="99" t="str">
        <f>VLOOKUP(B8,A48:C110,3)</f>
        <v>aaaa</v>
      </c>
      <c r="I17" s="100" t="s">
        <v>71</v>
      </c>
      <c r="J17" s="115" t="s">
        <v>70</v>
      </c>
      <c r="K17" s="101" t="s">
        <v>120</v>
      </c>
      <c r="L17" s="99" t="str">
        <f>VLOOKUP(B10,A48:C110,3)</f>
        <v>bbbb</v>
      </c>
      <c r="M17" s="100" t="s">
        <v>72</v>
      </c>
      <c r="N17" s="101" t="s">
        <v>70</v>
      </c>
      <c r="O17" s="101" t="s">
        <v>120</v>
      </c>
    </row>
    <row r="18" spans="1:15" x14ac:dyDescent="0.2">
      <c r="A18" s="127">
        <v>1</v>
      </c>
      <c r="B18" t="str">
        <f ca="1">IFERROR(INDEX($J$18:$J$37,MATCH(A18,$I$18:$I$37,0)),"")</f>
        <v>sue1</v>
      </c>
      <c r="C18" s="242">
        <f ca="1">IFERROR(INDEX($K$18:$K$37,MATCH(A18,$I$18:$I$37,0)),"")</f>
        <v>0</v>
      </c>
      <c r="D18" s="127">
        <v>1</v>
      </c>
      <c r="E18" s="242" t="str">
        <f ca="1">IFERROR(INDEX($N$18:$N$37,MATCH(D18,$M$18:$M$37,0)),"")</f>
        <v>shin1</v>
      </c>
      <c r="F18" s="242">
        <f ca="1">IFERROR(INDEX($O$18:$O$37,MATCH(D18,$M$18:$M$37,0)),"")</f>
        <v>0</v>
      </c>
      <c r="H18" s="155">
        <f ca="1">IF(ISERROR(SMALL(W:W,ROW(A1))),"",INDIRECT("w"&amp;SMALL(W:W,ROW(A1))))</f>
        <v>47</v>
      </c>
      <c r="I18" s="156">
        <f ca="1">IF(H18="","",INDIRECT("u"&amp;SMALL(W:W,ROW(A1))))</f>
        <v>1</v>
      </c>
      <c r="J18" s="157" t="str">
        <f ca="1">IF(H18="","",INDIRECT("v"&amp;SMALL(W:W,ROW(A1))))</f>
        <v>sue1</v>
      </c>
      <c r="K18" s="192">
        <f ca="1">IF(H18="","",INDIRECT("t"&amp;SMALL(W:W,ROW(L1))))</f>
        <v>0</v>
      </c>
      <c r="L18" s="96">
        <f ca="1">IF(ISERROR(SMALL(X:X,ROW(A1))),"",INDIRECT("x"&amp;SMALL(X:X,ROW(A1))))</f>
        <v>63</v>
      </c>
      <c r="M18" s="97">
        <f ca="1">IF(L18="","",INDIRECT("u"&amp;SMALL(X:X,ROW(A1))))</f>
        <v>1</v>
      </c>
      <c r="N18" s="98" t="str">
        <f ca="1">IF(L18="","",INDIRECT("v"&amp;SMALL(X:X,ROW(A1))))</f>
        <v>shin1</v>
      </c>
      <c r="O18" s="190">
        <f ca="1">IF(L18="","",INDIRECT("t"&amp;SMALL(X:X,ROW(M1))))</f>
        <v>0</v>
      </c>
    </row>
    <row r="19" spans="1:15" x14ac:dyDescent="0.2">
      <c r="A19" s="127">
        <v>2</v>
      </c>
      <c r="B19" t="str">
        <f t="shared" ref="B19:B33" ca="1" si="0">IFERROR(INDEX($J$18:$J$37,MATCH(A19,$I$18:$I$37,0)),"")</f>
        <v>sue2</v>
      </c>
      <c r="C19" s="242">
        <f t="shared" ref="C19:C33" ca="1" si="1">IFERROR(INDEX($K$18:$K$37,MATCH(A19,$I$18:$I$37,0)),"")</f>
        <v>0</v>
      </c>
      <c r="D19" s="127">
        <v>2</v>
      </c>
      <c r="E19" s="242" t="str">
        <f t="shared" ref="E19:E33" ca="1" si="2">IFERROR(INDEX($N$18:$N$37,MATCH(D19,$M$18:$M$37,0)),"")</f>
        <v>shin2</v>
      </c>
      <c r="F19" s="242" t="str">
        <f t="shared" ref="F19:F33" ca="1" si="3">IFERROR(INDEX($O$18:$O$37,MATCH(D19,$M$18:$M$37,0)),"")</f>
        <v>c</v>
      </c>
      <c r="H19" s="92">
        <f t="shared" ref="H19:H37" ca="1" si="4">IF(ISERROR(SMALL(W:W,ROW(A2))),"",INDIRECT("w"&amp;SMALL(W:W,ROW(A2))))</f>
        <v>48</v>
      </c>
      <c r="I19" s="91">
        <f t="shared" ref="I19:I37" ca="1" si="5">IF(H19="","",INDIRECT("u"&amp;SMALL(W:W,ROW(A2))))</f>
        <v>2</v>
      </c>
      <c r="J19" s="116" t="str">
        <f t="shared" ref="J19:J37" ca="1" si="6">IF(H19="","",INDIRECT("v"&amp;SMALL(W:W,ROW(A2))))</f>
        <v>sue2</v>
      </c>
      <c r="K19" s="193">
        <f t="shared" ref="K19:K37" ca="1" si="7">IF(H19="","",INDIRECT("t"&amp;SMALL(W:W,ROW(L2))))</f>
        <v>0</v>
      </c>
      <c r="L19" s="96">
        <f t="shared" ref="L19:L37" ca="1" si="8">IF(ISERROR(SMALL(X:X,ROW(A2))),"",INDIRECT("x"&amp;SMALL(X:X,ROW(A2))))</f>
        <v>64</v>
      </c>
      <c r="M19" s="97">
        <f t="shared" ref="M19:M37" ca="1" si="9">IF(L19="","",INDIRECT("u"&amp;SMALL(X:X,ROW(A2))))</f>
        <v>2</v>
      </c>
      <c r="N19" s="98" t="str">
        <f t="shared" ref="N19:N37" ca="1" si="10">IF(L19="","",INDIRECT("v"&amp;SMALL(X:X,ROW(A2))))</f>
        <v>shin2</v>
      </c>
      <c r="O19" s="191" t="str">
        <f t="shared" ref="O19:O37" ca="1" si="11">IF(L19="","",INDIRECT("t"&amp;SMALL(X:X,ROW(M2))))</f>
        <v>c</v>
      </c>
    </row>
    <row r="20" spans="1:15" x14ac:dyDescent="0.2">
      <c r="A20" s="127">
        <v>3</v>
      </c>
      <c r="B20" t="str">
        <f t="shared" ca="1" si="0"/>
        <v>sue3</v>
      </c>
      <c r="C20" s="242">
        <f t="shared" ca="1" si="1"/>
        <v>0</v>
      </c>
      <c r="D20" s="127">
        <v>3</v>
      </c>
      <c r="E20" s="242" t="str">
        <f t="shared" ca="1" si="2"/>
        <v>shin3</v>
      </c>
      <c r="F20" s="242">
        <f t="shared" ca="1" si="3"/>
        <v>0</v>
      </c>
      <c r="H20" s="92">
        <f t="shared" ca="1" si="4"/>
        <v>49</v>
      </c>
      <c r="I20" s="91">
        <f t="shared" ca="1" si="5"/>
        <v>3</v>
      </c>
      <c r="J20" s="116" t="str">
        <f t="shared" ca="1" si="6"/>
        <v>sue3</v>
      </c>
      <c r="K20" s="193">
        <f t="shared" ca="1" si="7"/>
        <v>0</v>
      </c>
      <c r="L20" s="96">
        <f t="shared" ca="1" si="8"/>
        <v>65</v>
      </c>
      <c r="M20" s="97">
        <f t="shared" ca="1" si="9"/>
        <v>3</v>
      </c>
      <c r="N20" s="98" t="str">
        <f t="shared" ca="1" si="10"/>
        <v>shin3</v>
      </c>
      <c r="O20" s="191">
        <f t="shared" ca="1" si="11"/>
        <v>0</v>
      </c>
    </row>
    <row r="21" spans="1:15" x14ac:dyDescent="0.2">
      <c r="A21" s="127">
        <v>4</v>
      </c>
      <c r="B21" t="str">
        <f t="shared" ca="1" si="0"/>
        <v>sue4</v>
      </c>
      <c r="C21" s="242">
        <f t="shared" ca="1" si="1"/>
        <v>0</v>
      </c>
      <c r="D21" s="127">
        <v>4</v>
      </c>
      <c r="E21" s="242" t="str">
        <f t="shared" ca="1" si="2"/>
        <v>shin4</v>
      </c>
      <c r="F21" s="242">
        <f t="shared" ca="1" si="3"/>
        <v>0</v>
      </c>
      <c r="H21" s="92">
        <f t="shared" ca="1" si="4"/>
        <v>50</v>
      </c>
      <c r="I21" s="91">
        <f t="shared" ca="1" si="5"/>
        <v>4</v>
      </c>
      <c r="J21" s="116" t="str">
        <f t="shared" ca="1" si="6"/>
        <v>sue4</v>
      </c>
      <c r="K21" s="193">
        <f t="shared" ca="1" si="7"/>
        <v>0</v>
      </c>
      <c r="L21" s="96">
        <f t="shared" ca="1" si="8"/>
        <v>66</v>
      </c>
      <c r="M21" s="97">
        <f t="shared" ca="1" si="9"/>
        <v>4</v>
      </c>
      <c r="N21" s="98" t="str">
        <f t="shared" ca="1" si="10"/>
        <v>shin4</v>
      </c>
      <c r="O21" s="191">
        <f t="shared" ca="1" si="11"/>
        <v>0</v>
      </c>
    </row>
    <row r="22" spans="1:15" x14ac:dyDescent="0.2">
      <c r="A22" s="127">
        <v>5</v>
      </c>
      <c r="B22" t="str">
        <f t="shared" ca="1" si="0"/>
        <v>sue5</v>
      </c>
      <c r="C22" s="242">
        <f t="shared" ca="1" si="1"/>
        <v>0</v>
      </c>
      <c r="D22" s="127">
        <v>5</v>
      </c>
      <c r="E22" s="242" t="str">
        <f t="shared" ca="1" si="2"/>
        <v>shin5</v>
      </c>
      <c r="F22" s="242">
        <f t="shared" ca="1" si="3"/>
        <v>0</v>
      </c>
      <c r="H22" s="92">
        <f t="shared" ca="1" si="4"/>
        <v>51</v>
      </c>
      <c r="I22" s="91">
        <f t="shared" ca="1" si="5"/>
        <v>5</v>
      </c>
      <c r="J22" s="116" t="str">
        <f t="shared" ca="1" si="6"/>
        <v>sue5</v>
      </c>
      <c r="K22" s="193">
        <f t="shared" ca="1" si="7"/>
        <v>0</v>
      </c>
      <c r="L22" s="96">
        <f t="shared" ca="1" si="8"/>
        <v>67</v>
      </c>
      <c r="M22" s="97">
        <f t="shared" ca="1" si="9"/>
        <v>5</v>
      </c>
      <c r="N22" s="98" t="str">
        <f t="shared" ca="1" si="10"/>
        <v>shin5</v>
      </c>
      <c r="O22" s="191">
        <f t="shared" ca="1" si="11"/>
        <v>0</v>
      </c>
    </row>
    <row r="23" spans="1:15" x14ac:dyDescent="0.2">
      <c r="A23" s="127">
        <v>6</v>
      </c>
      <c r="B23" t="str">
        <f t="shared" ca="1" si="0"/>
        <v>sue6</v>
      </c>
      <c r="C23" s="242" t="str">
        <f t="shared" ca="1" si="1"/>
        <v>c</v>
      </c>
      <c r="D23" s="127">
        <v>6</v>
      </c>
      <c r="E23" s="242" t="str">
        <f t="shared" ca="1" si="2"/>
        <v>shin6</v>
      </c>
      <c r="F23" s="242">
        <f t="shared" ca="1" si="3"/>
        <v>0</v>
      </c>
      <c r="H23" s="92">
        <f t="shared" ca="1" si="4"/>
        <v>52</v>
      </c>
      <c r="I23" s="91">
        <f t="shared" ca="1" si="5"/>
        <v>6</v>
      </c>
      <c r="J23" s="116" t="str">
        <f t="shared" ca="1" si="6"/>
        <v>sue6</v>
      </c>
      <c r="K23" s="193" t="str">
        <f t="shared" ca="1" si="7"/>
        <v>c</v>
      </c>
      <c r="L23" s="96">
        <f t="shared" ca="1" si="8"/>
        <v>68</v>
      </c>
      <c r="M23" s="97">
        <f t="shared" ca="1" si="9"/>
        <v>6</v>
      </c>
      <c r="N23" s="98" t="str">
        <f t="shared" ca="1" si="10"/>
        <v>shin6</v>
      </c>
      <c r="O23" s="191">
        <f t="shared" ca="1" si="11"/>
        <v>0</v>
      </c>
    </row>
    <row r="24" spans="1:15" x14ac:dyDescent="0.2">
      <c r="A24" s="127">
        <v>7</v>
      </c>
      <c r="B24" t="str">
        <f t="shared" ca="1" si="0"/>
        <v>sue7</v>
      </c>
      <c r="C24" s="242">
        <f t="shared" ca="1" si="1"/>
        <v>0</v>
      </c>
      <c r="D24" s="127">
        <v>7</v>
      </c>
      <c r="E24" s="242" t="str">
        <f t="shared" ca="1" si="2"/>
        <v>shin7</v>
      </c>
      <c r="F24" s="242">
        <f t="shared" ca="1" si="3"/>
        <v>0</v>
      </c>
      <c r="H24" s="92">
        <f t="shared" ca="1" si="4"/>
        <v>53</v>
      </c>
      <c r="I24" s="91">
        <f t="shared" ca="1" si="5"/>
        <v>7</v>
      </c>
      <c r="J24" s="116" t="str">
        <f t="shared" ca="1" si="6"/>
        <v>sue7</v>
      </c>
      <c r="K24" s="193">
        <f t="shared" ca="1" si="7"/>
        <v>0</v>
      </c>
      <c r="L24" s="96">
        <f t="shared" ca="1" si="8"/>
        <v>69</v>
      </c>
      <c r="M24" s="97">
        <f t="shared" ca="1" si="9"/>
        <v>7</v>
      </c>
      <c r="N24" s="98" t="str">
        <f t="shared" ca="1" si="10"/>
        <v>shin7</v>
      </c>
      <c r="O24" s="191">
        <f t="shared" ca="1" si="11"/>
        <v>0</v>
      </c>
    </row>
    <row r="25" spans="1:15" x14ac:dyDescent="0.2">
      <c r="A25" s="127">
        <v>8</v>
      </c>
      <c r="B25" t="str">
        <f t="shared" ca="1" si="0"/>
        <v>sue8</v>
      </c>
      <c r="C25" s="242">
        <f t="shared" ca="1" si="1"/>
        <v>0</v>
      </c>
      <c r="D25" s="127">
        <v>8</v>
      </c>
      <c r="E25" s="242" t="str">
        <f t="shared" ca="1" si="2"/>
        <v>shin8</v>
      </c>
      <c r="F25" s="242">
        <f t="shared" ca="1" si="3"/>
        <v>0</v>
      </c>
      <c r="H25" s="92">
        <f t="shared" ca="1" si="4"/>
        <v>54</v>
      </c>
      <c r="I25" s="91">
        <f t="shared" ca="1" si="5"/>
        <v>8</v>
      </c>
      <c r="J25" s="116" t="str">
        <f t="shared" ca="1" si="6"/>
        <v>sue8</v>
      </c>
      <c r="K25" s="193">
        <f t="shared" ca="1" si="7"/>
        <v>0</v>
      </c>
      <c r="L25" s="96">
        <f t="shared" ca="1" si="8"/>
        <v>70</v>
      </c>
      <c r="M25" s="97">
        <f t="shared" ca="1" si="9"/>
        <v>8</v>
      </c>
      <c r="N25" s="98" t="str">
        <f t="shared" ca="1" si="10"/>
        <v>shin8</v>
      </c>
      <c r="O25" s="191">
        <f t="shared" ca="1" si="11"/>
        <v>0</v>
      </c>
    </row>
    <row r="26" spans="1:15" x14ac:dyDescent="0.2">
      <c r="A26" s="127">
        <v>9</v>
      </c>
      <c r="B26" t="str">
        <f t="shared" ca="1" si="0"/>
        <v>sue9</v>
      </c>
      <c r="C26" s="242">
        <f t="shared" ca="1" si="1"/>
        <v>0</v>
      </c>
      <c r="D26" s="127">
        <v>9</v>
      </c>
      <c r="E26" s="242" t="str">
        <f t="shared" ca="1" si="2"/>
        <v>shin9</v>
      </c>
      <c r="F26" s="242">
        <f t="shared" ca="1" si="3"/>
        <v>0</v>
      </c>
      <c r="H26" s="92">
        <f t="shared" ca="1" si="4"/>
        <v>55</v>
      </c>
      <c r="I26" s="91">
        <f t="shared" ca="1" si="5"/>
        <v>9</v>
      </c>
      <c r="J26" s="116" t="str">
        <f t="shared" ca="1" si="6"/>
        <v>sue9</v>
      </c>
      <c r="K26" s="193">
        <f t="shared" ca="1" si="7"/>
        <v>0</v>
      </c>
      <c r="L26" s="96">
        <f t="shared" ca="1" si="8"/>
        <v>71</v>
      </c>
      <c r="M26" s="97">
        <f t="shared" ca="1" si="9"/>
        <v>9</v>
      </c>
      <c r="N26" s="98" t="str">
        <f t="shared" ca="1" si="10"/>
        <v>shin9</v>
      </c>
      <c r="O26" s="191">
        <f t="shared" ca="1" si="11"/>
        <v>0</v>
      </c>
    </row>
    <row r="27" spans="1:15" x14ac:dyDescent="0.2">
      <c r="A27" s="127">
        <v>10</v>
      </c>
      <c r="B27" t="str">
        <f t="shared" ca="1" si="0"/>
        <v>sue10</v>
      </c>
      <c r="C27" s="242">
        <f t="shared" ca="1" si="1"/>
        <v>0</v>
      </c>
      <c r="D27" s="127">
        <v>10</v>
      </c>
      <c r="E27" s="242" t="str">
        <f t="shared" ca="1" si="2"/>
        <v>shin10</v>
      </c>
      <c r="F27" s="242">
        <f t="shared" ca="1" si="3"/>
        <v>0</v>
      </c>
      <c r="H27" s="243">
        <f t="shared" ca="1" si="4"/>
        <v>56</v>
      </c>
      <c r="I27" s="244">
        <f t="shared" ca="1" si="5"/>
        <v>10</v>
      </c>
      <c r="J27" s="245" t="str">
        <f t="shared" ca="1" si="6"/>
        <v>sue10</v>
      </c>
      <c r="K27" s="193">
        <f t="shared" ca="1" si="7"/>
        <v>0</v>
      </c>
      <c r="L27" s="246">
        <f t="shared" ca="1" si="8"/>
        <v>72</v>
      </c>
      <c r="M27" s="247">
        <f t="shared" ca="1" si="9"/>
        <v>10</v>
      </c>
      <c r="N27" s="248" t="str">
        <f t="shared" ca="1" si="10"/>
        <v>shin10</v>
      </c>
      <c r="O27" s="191">
        <f t="shared" ca="1" si="11"/>
        <v>0</v>
      </c>
    </row>
    <row r="28" spans="1:15" x14ac:dyDescent="0.2">
      <c r="A28" s="127">
        <v>11</v>
      </c>
      <c r="B28" t="str">
        <f t="shared" ca="1" si="0"/>
        <v>sue11</v>
      </c>
      <c r="C28" s="242">
        <f t="shared" ca="1" si="1"/>
        <v>0</v>
      </c>
      <c r="D28" s="127">
        <v>11</v>
      </c>
      <c r="E28" s="242" t="str">
        <f t="shared" ca="1" si="2"/>
        <v>shin11</v>
      </c>
      <c r="F28" s="242">
        <f t="shared" ca="1" si="3"/>
        <v>0</v>
      </c>
      <c r="H28" s="243">
        <f t="shared" ca="1" si="4"/>
        <v>57</v>
      </c>
      <c r="I28" s="244">
        <f t="shared" ca="1" si="5"/>
        <v>11</v>
      </c>
      <c r="J28" s="245" t="str">
        <f t="shared" ca="1" si="6"/>
        <v>sue11</v>
      </c>
      <c r="K28" s="193">
        <f t="shared" ca="1" si="7"/>
        <v>0</v>
      </c>
      <c r="L28" s="246">
        <f t="shared" ca="1" si="8"/>
        <v>73</v>
      </c>
      <c r="M28" s="247">
        <f t="shared" ca="1" si="9"/>
        <v>11</v>
      </c>
      <c r="N28" s="248" t="str">
        <f t="shared" ca="1" si="10"/>
        <v>shin11</v>
      </c>
      <c r="O28" s="191">
        <f t="shared" ca="1" si="11"/>
        <v>0</v>
      </c>
    </row>
    <row r="29" spans="1:15" x14ac:dyDescent="0.2">
      <c r="A29" s="127">
        <v>12</v>
      </c>
      <c r="B29" t="str">
        <f t="shared" ca="1" si="0"/>
        <v>sue12</v>
      </c>
      <c r="C29" s="242">
        <f t="shared" ca="1" si="1"/>
        <v>0</v>
      </c>
      <c r="D29" s="127">
        <v>12</v>
      </c>
      <c r="E29" s="242" t="str">
        <f t="shared" ca="1" si="2"/>
        <v>shin12</v>
      </c>
      <c r="F29" s="242">
        <f t="shared" ca="1" si="3"/>
        <v>0</v>
      </c>
      <c r="H29" s="243">
        <f t="shared" ca="1" si="4"/>
        <v>58</v>
      </c>
      <c r="I29" s="244">
        <f t="shared" ca="1" si="5"/>
        <v>12</v>
      </c>
      <c r="J29" s="245" t="str">
        <f t="shared" ca="1" si="6"/>
        <v>sue12</v>
      </c>
      <c r="K29" s="193">
        <f t="shared" ca="1" si="7"/>
        <v>0</v>
      </c>
      <c r="L29" s="246">
        <f t="shared" ca="1" si="8"/>
        <v>74</v>
      </c>
      <c r="M29" s="247">
        <f t="shared" ca="1" si="9"/>
        <v>12</v>
      </c>
      <c r="N29" s="248" t="str">
        <f t="shared" ca="1" si="10"/>
        <v>shin12</v>
      </c>
      <c r="O29" s="191">
        <f t="shared" ca="1" si="11"/>
        <v>0</v>
      </c>
    </row>
    <row r="30" spans="1:15" x14ac:dyDescent="0.2">
      <c r="A30" s="127">
        <v>13</v>
      </c>
      <c r="B30" t="str">
        <f t="shared" ca="1" si="0"/>
        <v>sue13</v>
      </c>
      <c r="C30" s="242">
        <f t="shared" ca="1" si="1"/>
        <v>0</v>
      </c>
      <c r="D30" s="127">
        <v>13</v>
      </c>
      <c r="E30" s="242" t="str">
        <f t="shared" ca="1" si="2"/>
        <v>shin13</v>
      </c>
      <c r="F30" s="242">
        <f t="shared" ca="1" si="3"/>
        <v>0</v>
      </c>
      <c r="H30" s="243">
        <f t="shared" ca="1" si="4"/>
        <v>59</v>
      </c>
      <c r="I30" s="244">
        <f t="shared" ca="1" si="5"/>
        <v>13</v>
      </c>
      <c r="J30" s="245" t="str">
        <f t="shared" ca="1" si="6"/>
        <v>sue13</v>
      </c>
      <c r="K30" s="193">
        <f t="shared" ca="1" si="7"/>
        <v>0</v>
      </c>
      <c r="L30" s="246">
        <f t="shared" ca="1" si="8"/>
        <v>75</v>
      </c>
      <c r="M30" s="247">
        <f t="shared" ca="1" si="9"/>
        <v>13</v>
      </c>
      <c r="N30" s="248" t="str">
        <f t="shared" ca="1" si="10"/>
        <v>shin13</v>
      </c>
      <c r="O30" s="191">
        <f t="shared" ca="1" si="11"/>
        <v>0</v>
      </c>
    </row>
    <row r="31" spans="1:15" x14ac:dyDescent="0.2">
      <c r="A31" s="127">
        <v>14</v>
      </c>
      <c r="B31" t="str">
        <f t="shared" ca="1" si="0"/>
        <v>sue14</v>
      </c>
      <c r="C31" s="242">
        <f t="shared" ca="1" si="1"/>
        <v>0</v>
      </c>
      <c r="D31" s="127">
        <v>17</v>
      </c>
      <c r="E31" s="242" t="str">
        <f t="shared" ca="1" si="2"/>
        <v>shin17</v>
      </c>
      <c r="F31" s="242">
        <f t="shared" ca="1" si="3"/>
        <v>0</v>
      </c>
      <c r="H31" s="243">
        <f t="shared" ca="1" si="4"/>
        <v>60</v>
      </c>
      <c r="I31" s="244">
        <f t="shared" ca="1" si="5"/>
        <v>14</v>
      </c>
      <c r="J31" s="245" t="str">
        <f t="shared" ca="1" si="6"/>
        <v>sue14</v>
      </c>
      <c r="K31" s="193">
        <f t="shared" ca="1" si="7"/>
        <v>0</v>
      </c>
      <c r="L31" s="246">
        <f t="shared" ca="1" si="8"/>
        <v>76</v>
      </c>
      <c r="M31" s="247">
        <f t="shared" ca="1" si="9"/>
        <v>14</v>
      </c>
      <c r="N31" s="248" t="str">
        <f t="shared" ca="1" si="10"/>
        <v>shin14</v>
      </c>
      <c r="O31" s="191">
        <f t="shared" ca="1" si="11"/>
        <v>0</v>
      </c>
    </row>
    <row r="32" spans="1:15" x14ac:dyDescent="0.2">
      <c r="A32" s="127">
        <v>15</v>
      </c>
      <c r="B32" t="str">
        <f t="shared" ca="1" si="0"/>
        <v>sue15</v>
      </c>
      <c r="C32" s="242">
        <f t="shared" ca="1" si="1"/>
        <v>0</v>
      </c>
      <c r="D32" s="127">
        <v>18</v>
      </c>
      <c r="E32" s="242" t="str">
        <f t="shared" ca="1" si="2"/>
        <v>shin18</v>
      </c>
      <c r="F32" s="242">
        <f t="shared" ca="1" si="3"/>
        <v>0</v>
      </c>
      <c r="H32" s="243">
        <f t="shared" ca="1" si="4"/>
        <v>61</v>
      </c>
      <c r="I32" s="244">
        <f t="shared" ca="1" si="5"/>
        <v>15</v>
      </c>
      <c r="J32" s="245" t="str">
        <f t="shared" ca="1" si="6"/>
        <v>sue15</v>
      </c>
      <c r="K32" s="193">
        <f t="shared" ca="1" si="7"/>
        <v>0</v>
      </c>
      <c r="L32" s="246">
        <f t="shared" ca="1" si="8"/>
        <v>77</v>
      </c>
      <c r="M32" s="247">
        <f t="shared" ca="1" si="9"/>
        <v>15</v>
      </c>
      <c r="N32" s="248" t="str">
        <f t="shared" ca="1" si="10"/>
        <v>shin15</v>
      </c>
      <c r="O32" s="191">
        <f t="shared" ca="1" si="11"/>
        <v>0</v>
      </c>
    </row>
    <row r="33" spans="1:33" x14ac:dyDescent="0.2">
      <c r="A33" s="127">
        <v>16</v>
      </c>
      <c r="B33" t="str">
        <f t="shared" ca="1" si="0"/>
        <v>sue16</v>
      </c>
      <c r="C33" s="242">
        <f t="shared" ca="1" si="1"/>
        <v>0</v>
      </c>
      <c r="D33" s="127">
        <v>19</v>
      </c>
      <c r="E33" s="242" t="str">
        <f t="shared" ca="1" si="2"/>
        <v>shin19</v>
      </c>
      <c r="F33" s="242">
        <f t="shared" ca="1" si="3"/>
        <v>0</v>
      </c>
      <c r="H33" s="243">
        <f t="shared" ca="1" si="4"/>
        <v>62</v>
      </c>
      <c r="I33" s="244">
        <f t="shared" ca="1" si="5"/>
        <v>16</v>
      </c>
      <c r="J33" s="245" t="str">
        <f t="shared" ca="1" si="6"/>
        <v>sue16</v>
      </c>
      <c r="K33" s="193">
        <f t="shared" ca="1" si="7"/>
        <v>0</v>
      </c>
      <c r="L33" s="246">
        <f t="shared" ca="1" si="8"/>
        <v>78</v>
      </c>
      <c r="M33" s="247">
        <f t="shared" ca="1" si="9"/>
        <v>16</v>
      </c>
      <c r="N33" s="248" t="str">
        <f t="shared" ca="1" si="10"/>
        <v>shin16</v>
      </c>
      <c r="O33" s="191">
        <f t="shared" ca="1" si="11"/>
        <v>0</v>
      </c>
    </row>
    <row r="34" spans="1:33" x14ac:dyDescent="0.2">
      <c r="A34" t="s">
        <v>217</v>
      </c>
      <c r="B34" t="str">
        <f ca="1">INDEX($J$39:$J$44,MATCH("a",$H$39:$H$44,0))</f>
        <v>sue1101</v>
      </c>
      <c r="C34">
        <f ca="1">INDEX($K$39:$K$44,MATCH("a",$H$39:$H$44,0))</f>
        <v>0</v>
      </c>
      <c r="D34" t="s">
        <v>217</v>
      </c>
      <c r="E34" t="str">
        <f ca="1">IFERROR(INDEX($N$39:$N$44,MATCH("a",$L$39:$L$44,0)),"")</f>
        <v>sue1107</v>
      </c>
      <c r="F34">
        <f ca="1">INDEX($O$39:$O$44,MATCH("a",$L$39:$L$44,0))</f>
        <v>0</v>
      </c>
      <c r="H34" s="243" t="str">
        <f t="shared" ca="1" si="4"/>
        <v/>
      </c>
      <c r="I34" s="244" t="str">
        <f t="shared" ca="1" si="5"/>
        <v/>
      </c>
      <c r="J34" s="245" t="str">
        <f t="shared" ca="1" si="6"/>
        <v/>
      </c>
      <c r="K34" s="193" t="str">
        <f t="shared" ca="1" si="7"/>
        <v/>
      </c>
      <c r="L34" s="246">
        <f t="shared" ca="1" si="8"/>
        <v>79</v>
      </c>
      <c r="M34" s="247">
        <f t="shared" ca="1" si="9"/>
        <v>17</v>
      </c>
      <c r="N34" s="248" t="str">
        <f t="shared" ca="1" si="10"/>
        <v>shin17</v>
      </c>
      <c r="O34" s="191">
        <f t="shared" ca="1" si="11"/>
        <v>0</v>
      </c>
    </row>
    <row r="35" spans="1:33" x14ac:dyDescent="0.2">
      <c r="A35" t="s">
        <v>218</v>
      </c>
      <c r="B35" t="str">
        <f ca="1">IFERROR(INDEX($J$39:$J$44,MATCH("b",$H$39:$H$44,0)),"")</f>
        <v>sue1102</v>
      </c>
      <c r="C35">
        <f ca="1">IFERROR(INDEX($K$39:$K$44,MATCH("b",$H$39:$H$44,0)),"")</f>
        <v>0</v>
      </c>
      <c r="D35" t="s">
        <v>218</v>
      </c>
      <c r="E35" t="str">
        <f ca="1">IFERROR(INDEX($N$39:$N$44,MATCH("b",$L$39:$L$44,0)),"")</f>
        <v>sue1108</v>
      </c>
      <c r="F35">
        <f ca="1">IFERROR(INDEX($O$39:$O$44,MATCH("b",$L$39:$L$44,0)),"")</f>
        <v>0</v>
      </c>
      <c r="H35" s="243" t="str">
        <f t="shared" ca="1" si="4"/>
        <v/>
      </c>
      <c r="I35" s="244" t="str">
        <f t="shared" ca="1" si="5"/>
        <v/>
      </c>
      <c r="J35" s="245" t="str">
        <f t="shared" ca="1" si="6"/>
        <v/>
      </c>
      <c r="K35" s="193" t="str">
        <f t="shared" ca="1" si="7"/>
        <v/>
      </c>
      <c r="L35" s="246">
        <f t="shared" ca="1" si="8"/>
        <v>80</v>
      </c>
      <c r="M35" s="247">
        <f t="shared" ca="1" si="9"/>
        <v>18</v>
      </c>
      <c r="N35" s="248" t="str">
        <f t="shared" ca="1" si="10"/>
        <v>shin18</v>
      </c>
      <c r="O35" s="191">
        <f t="shared" ca="1" si="11"/>
        <v>0</v>
      </c>
    </row>
    <row r="36" spans="1:33" x14ac:dyDescent="0.2">
      <c r="A36" t="s">
        <v>219</v>
      </c>
      <c r="B36" t="str">
        <f ca="1">IFERROR(INDEX($J$39:$J$44,MATCH("c",$H$39:$H$44,0)),"")</f>
        <v>sue1103</v>
      </c>
      <c r="C36">
        <f ca="1">IFERROR(INDEX($K$39:$K$44,MATCH("c",$H$39:$H$44,0)),"")</f>
        <v>0</v>
      </c>
      <c r="D36" t="s">
        <v>219</v>
      </c>
      <c r="E36" t="str">
        <f ca="1">IFERROR(INDEX($N$39:$N$44,MATCH("c",$L$39:$L$44,0)),"")</f>
        <v>sue1109</v>
      </c>
      <c r="F36">
        <f ca="1">IFERROR(INDEX($O$39:$O$44,MATCH("c",$L$39:$L$44,0)),"")</f>
        <v>0</v>
      </c>
      <c r="H36" s="243" t="str">
        <f t="shared" ca="1" si="4"/>
        <v/>
      </c>
      <c r="I36" s="244" t="str">
        <f t="shared" ca="1" si="5"/>
        <v/>
      </c>
      <c r="J36" s="245" t="str">
        <f t="shared" ca="1" si="6"/>
        <v/>
      </c>
      <c r="K36" s="193" t="str">
        <f t="shared" ca="1" si="7"/>
        <v/>
      </c>
      <c r="L36" s="246">
        <f t="shared" ca="1" si="8"/>
        <v>81</v>
      </c>
      <c r="M36" s="247">
        <f t="shared" ca="1" si="9"/>
        <v>19</v>
      </c>
      <c r="N36" s="248" t="str">
        <f t="shared" ca="1" si="10"/>
        <v>shin19</v>
      </c>
      <c r="O36" s="191">
        <f t="shared" ca="1" si="11"/>
        <v>0</v>
      </c>
    </row>
    <row r="37" spans="1:33" x14ac:dyDescent="0.2">
      <c r="A37" t="s">
        <v>220</v>
      </c>
      <c r="B37" t="str">
        <f ca="1">IFERROR(INDEX($J$39:$J$44,MATCH("d",$H$39:$H$44,0)),"")</f>
        <v>sue1105</v>
      </c>
      <c r="C37">
        <f ca="1">IFERROR(INDEX($K$39:$K$44,MATCH("d",$H$39:$H$44,0)),"")</f>
        <v>0</v>
      </c>
      <c r="D37" t="s">
        <v>220</v>
      </c>
      <c r="E37" t="str">
        <f ca="1">IFERROR(INDEX($N$39:$N$44,MATCH("d",$L$39:$L$44,0)),"")</f>
        <v>sue1110</v>
      </c>
      <c r="F37">
        <f ca="1">IFERROR(INDEX($O$39:$O$44,MATCH("d",$L$39:$L$44,0)),"")</f>
        <v>0</v>
      </c>
      <c r="H37" s="243" t="str">
        <f t="shared" ca="1" si="4"/>
        <v/>
      </c>
      <c r="I37" s="244" t="str">
        <f t="shared" ca="1" si="5"/>
        <v/>
      </c>
      <c r="J37" s="245" t="str">
        <f t="shared" ca="1" si="6"/>
        <v/>
      </c>
      <c r="K37" s="193" t="str">
        <f t="shared" ca="1" si="7"/>
        <v/>
      </c>
      <c r="L37" s="246">
        <f t="shared" ca="1" si="8"/>
        <v>82</v>
      </c>
      <c r="M37" s="247">
        <f t="shared" ca="1" si="9"/>
        <v>20</v>
      </c>
      <c r="N37" s="248" t="str">
        <f t="shared" ca="1" si="10"/>
        <v>shin20</v>
      </c>
      <c r="O37" s="191">
        <f t="shared" ca="1" si="11"/>
        <v>0</v>
      </c>
    </row>
    <row r="38" spans="1:33" x14ac:dyDescent="0.2">
      <c r="A38" t="s">
        <v>221</v>
      </c>
      <c r="B38" t="str">
        <f>IFERROR(INDEX($J$39:$J$44,MATCH("e",$H$39:$H$44,0)),"")</f>
        <v/>
      </c>
      <c r="C38" t="str">
        <f>IFERROR(INDEX($K$39:$K$44,MATCH("e",$H$39:$H$44,0)),"")</f>
        <v/>
      </c>
      <c r="D38" t="s">
        <v>221</v>
      </c>
      <c r="E38" t="str">
        <f ca="1">IFERROR(INDEX($N$39:$N$44,MATCH("e",$L$39:$L$44,0)),"")</f>
        <v>sue1111</v>
      </c>
      <c r="F38">
        <f ca="1">IFERROR(INDEX($O$39:$O$44,MATCH("e",$L$39:$L$44,0)),"")</f>
        <v>0</v>
      </c>
      <c r="H38" s="99"/>
      <c r="I38" s="100"/>
      <c r="J38" s="115" t="s">
        <v>73</v>
      </c>
      <c r="K38" s="101"/>
      <c r="L38" s="99"/>
      <c r="M38" s="100" t="s">
        <v>73</v>
      </c>
      <c r="N38" s="101"/>
      <c r="O38" s="101"/>
    </row>
    <row r="39" spans="1:33" x14ac:dyDescent="0.2">
      <c r="H39" s="212" t="s">
        <v>151</v>
      </c>
      <c r="I39" s="97">
        <f t="shared" ref="I39:I44" ca="1" si="12">IF(H39="","",INDIRECT("ad"&amp;SMALL(AF:AF,ROW(A1))))</f>
        <v>101</v>
      </c>
      <c r="J39" s="117" t="str">
        <f t="shared" ref="J39:J44" ca="1" si="13">IF(H39="","",INDIRECT("ae"&amp;SMALL(AF:AF,ROW(A1))))</f>
        <v>sue1101</v>
      </c>
      <c r="K39" s="253">
        <f t="shared" ref="K39:K44" ca="1" si="14">IF(H39="","",INDIRECT("ac"&amp;SMALL(AF:AF,ROW(A1))))</f>
        <v>0</v>
      </c>
      <c r="L39" s="212" t="s">
        <v>152</v>
      </c>
      <c r="M39" s="97">
        <f t="shared" ref="M39:M44" ca="1" si="15">IF(L39="","",INDIRECT("ad"&amp;SMALL(AG:AG,ROW(A1))))</f>
        <v>101</v>
      </c>
      <c r="N39" s="98" t="str">
        <f t="shared" ref="N39:N44" ca="1" si="16">IF(L39="","",INDIRECT("ae"&amp;SMALL(AG:AG,ROW(A1))))</f>
        <v>sue1107</v>
      </c>
      <c r="O39" s="253">
        <f t="shared" ref="O39:O44" ca="1" si="17">IF(L39="","",INDIRECT("ac"&amp;SMALL(AG:AG,ROW(A1))))</f>
        <v>0</v>
      </c>
    </row>
    <row r="40" spans="1:33" x14ac:dyDescent="0.2">
      <c r="H40" s="213" t="s">
        <v>159</v>
      </c>
      <c r="I40" s="91">
        <f t="shared" ca="1" si="12"/>
        <v>102</v>
      </c>
      <c r="J40" s="116" t="str">
        <f t="shared" ca="1" si="13"/>
        <v>sue1102</v>
      </c>
      <c r="K40" s="93">
        <f t="shared" ca="1" si="14"/>
        <v>0</v>
      </c>
      <c r="L40" s="213" t="s">
        <v>161</v>
      </c>
      <c r="M40" s="91">
        <f t="shared" ca="1" si="15"/>
        <v>102</v>
      </c>
      <c r="N40" s="93" t="str">
        <f t="shared" ca="1" si="16"/>
        <v>sue1108</v>
      </c>
      <c r="O40" s="93">
        <f t="shared" ca="1" si="17"/>
        <v>0</v>
      </c>
    </row>
    <row r="41" spans="1:33" x14ac:dyDescent="0.2">
      <c r="H41" s="213" t="s">
        <v>160</v>
      </c>
      <c r="I41" s="91">
        <f t="shared" ca="1" si="12"/>
        <v>103</v>
      </c>
      <c r="J41" s="116" t="str">
        <f t="shared" ca="1" si="13"/>
        <v>sue1103</v>
      </c>
      <c r="K41" s="93">
        <f t="shared" ca="1" si="14"/>
        <v>0</v>
      </c>
      <c r="L41" s="213" t="s">
        <v>162</v>
      </c>
      <c r="M41" s="91">
        <f t="shared" ca="1" si="15"/>
        <v>103</v>
      </c>
      <c r="N41" s="93" t="str">
        <f t="shared" ca="1" si="16"/>
        <v>sue1109</v>
      </c>
      <c r="O41" s="93">
        <f t="shared" ca="1" si="17"/>
        <v>0</v>
      </c>
    </row>
    <row r="42" spans="1:33" x14ac:dyDescent="0.2">
      <c r="H42" s="213"/>
      <c r="I42" s="91" t="str">
        <f t="shared" ca="1" si="12"/>
        <v/>
      </c>
      <c r="J42" s="116" t="str">
        <f t="shared" ca="1" si="13"/>
        <v/>
      </c>
      <c r="K42" s="93" t="str">
        <f t="shared" ca="1" si="14"/>
        <v/>
      </c>
      <c r="L42" s="213" t="s">
        <v>163</v>
      </c>
      <c r="M42" s="91">
        <f t="shared" ca="1" si="15"/>
        <v>104</v>
      </c>
      <c r="N42" s="93" t="str">
        <f t="shared" ca="1" si="16"/>
        <v>sue1110</v>
      </c>
      <c r="O42" s="93">
        <f t="shared" ca="1" si="17"/>
        <v>0</v>
      </c>
    </row>
    <row r="43" spans="1:33" x14ac:dyDescent="0.2">
      <c r="H43" s="213" t="s">
        <v>216</v>
      </c>
      <c r="I43" s="91">
        <f t="shared" ca="1" si="12"/>
        <v>105</v>
      </c>
      <c r="J43" s="116" t="str">
        <f t="shared" ca="1" si="13"/>
        <v>sue1105</v>
      </c>
      <c r="K43" s="93">
        <f t="shared" ca="1" si="14"/>
        <v>0</v>
      </c>
      <c r="L43" s="213" t="s">
        <v>164</v>
      </c>
      <c r="M43" s="91">
        <f t="shared" ca="1" si="15"/>
        <v>105</v>
      </c>
      <c r="N43" s="93" t="str">
        <f t="shared" ca="1" si="16"/>
        <v>sue1111</v>
      </c>
      <c r="O43" s="93">
        <f t="shared" ca="1" si="17"/>
        <v>0</v>
      </c>
    </row>
    <row r="44" spans="1:33" x14ac:dyDescent="0.2">
      <c r="H44" s="214"/>
      <c r="I44" s="94" t="str">
        <f t="shared" ca="1" si="12"/>
        <v/>
      </c>
      <c r="J44" s="241" t="str">
        <f t="shared" ca="1" si="13"/>
        <v/>
      </c>
      <c r="K44" s="95" t="str">
        <f t="shared" ca="1" si="14"/>
        <v/>
      </c>
      <c r="L44" s="214"/>
      <c r="M44" s="94" t="str">
        <f t="shared" ca="1" si="15"/>
        <v/>
      </c>
      <c r="N44" s="95" t="str">
        <f t="shared" ca="1" si="16"/>
        <v/>
      </c>
      <c r="O44" s="95" t="str">
        <f t="shared" ca="1" si="17"/>
        <v/>
      </c>
    </row>
    <row r="45" spans="1:33" ht="27" customHeight="1" x14ac:dyDescent="0.2"/>
    <row r="46" spans="1:33" ht="24.75" customHeight="1" x14ac:dyDescent="0.2">
      <c r="A46" t="s">
        <v>133</v>
      </c>
      <c r="D46" s="425" t="s">
        <v>136</v>
      </c>
      <c r="E46" s="426"/>
      <c r="F46" s="426"/>
      <c r="G46" s="426"/>
      <c r="Q46" s="186"/>
      <c r="R46" s="186" t="s">
        <v>224</v>
      </c>
      <c r="S46" s="186" t="s">
        <v>225</v>
      </c>
      <c r="T46" s="186" t="s">
        <v>120</v>
      </c>
      <c r="U46" s="186" t="s">
        <v>72</v>
      </c>
      <c r="V46" s="186" t="s">
        <v>226</v>
      </c>
      <c r="W46" s="186"/>
      <c r="X46" s="186"/>
      <c r="Z46" s="268"/>
      <c r="AA46" s="268" t="s">
        <v>224</v>
      </c>
      <c r="AB46" s="268" t="s">
        <v>225</v>
      </c>
      <c r="AC46" s="268"/>
      <c r="AD46" s="268" t="s">
        <v>72</v>
      </c>
      <c r="AE46" s="268" t="s">
        <v>227</v>
      </c>
      <c r="AF46" s="268"/>
      <c r="AG46" s="268"/>
    </row>
    <row r="47" spans="1:33" x14ac:dyDescent="0.2">
      <c r="A47" t="s">
        <v>223</v>
      </c>
      <c r="B47" t="s">
        <v>168</v>
      </c>
      <c r="C47" t="s">
        <v>169</v>
      </c>
      <c r="D47" t="s">
        <v>137</v>
      </c>
      <c r="E47" t="s">
        <v>138</v>
      </c>
      <c r="F47" s="266"/>
      <c r="G47" s="266"/>
      <c r="H47" s="266"/>
      <c r="I47" s="266"/>
      <c r="Q47">
        <v>1</v>
      </c>
      <c r="R47" s="266" t="s">
        <v>171</v>
      </c>
      <c r="S47" s="266" t="s">
        <v>173</v>
      </c>
      <c r="U47">
        <v>1</v>
      </c>
      <c r="V47" s="266" t="s">
        <v>174</v>
      </c>
      <c r="W47" s="26">
        <f t="shared" ref="W47:W66" si="18">IF(R47=$C$8,ROW(),"")</f>
        <v>47</v>
      </c>
      <c r="X47" s="26" t="str">
        <f t="shared" ref="X47:X66" si="19">IF(R47=$C$10,ROW(),"")</f>
        <v/>
      </c>
      <c r="Z47">
        <v>1</v>
      </c>
      <c r="AA47" s="266" t="s">
        <v>171</v>
      </c>
      <c r="AB47" s="266" t="s">
        <v>173</v>
      </c>
      <c r="AC47" s="266"/>
      <c r="AD47">
        <v>101</v>
      </c>
      <c r="AE47" s="266" t="s">
        <v>204</v>
      </c>
      <c r="AF47" s="26">
        <f t="shared" ref="AF47:AF106" si="20">IF(AA47=$C$8,ROW(),"")</f>
        <v>47</v>
      </c>
      <c r="AG47" s="26" t="str">
        <f t="shared" ref="AG47:AG106" si="21">IF(AA47=$C$10,ROW(),"")</f>
        <v/>
      </c>
    </row>
    <row r="48" spans="1:33" x14ac:dyDescent="0.2">
      <c r="A48">
        <v>11</v>
      </c>
      <c r="B48" t="s">
        <v>171</v>
      </c>
      <c r="C48" t="s">
        <v>173</v>
      </c>
      <c r="D48" t="s">
        <v>171</v>
      </c>
      <c r="E48" t="s">
        <v>173</v>
      </c>
      <c r="Q48">
        <v>2</v>
      </c>
      <c r="R48" s="266" t="s">
        <v>171</v>
      </c>
      <c r="S48" s="266" t="s">
        <v>173</v>
      </c>
      <c r="U48">
        <v>2</v>
      </c>
      <c r="V48" s="151" t="s">
        <v>183</v>
      </c>
      <c r="W48" s="26">
        <f t="shared" si="18"/>
        <v>48</v>
      </c>
      <c r="X48" s="26" t="str">
        <f t="shared" si="19"/>
        <v/>
      </c>
      <c r="Z48">
        <v>2</v>
      </c>
      <c r="AA48" s="266" t="s">
        <v>171</v>
      </c>
      <c r="AB48" s="266" t="s">
        <v>173</v>
      </c>
      <c r="AC48" s="266"/>
      <c r="AD48">
        <v>102</v>
      </c>
      <c r="AE48" s="266" t="s">
        <v>205</v>
      </c>
      <c r="AF48" s="26">
        <f t="shared" si="20"/>
        <v>48</v>
      </c>
      <c r="AG48" s="26" t="str">
        <f t="shared" si="21"/>
        <v/>
      </c>
    </row>
    <row r="49" spans="1:33" x14ac:dyDescent="0.2">
      <c r="A49">
        <v>12</v>
      </c>
      <c r="B49" t="s">
        <v>185</v>
      </c>
      <c r="C49" t="s">
        <v>187</v>
      </c>
      <c r="D49" t="s">
        <v>185</v>
      </c>
      <c r="E49" t="s">
        <v>185</v>
      </c>
      <c r="Q49">
        <v>3</v>
      </c>
      <c r="R49" s="266" t="s">
        <v>171</v>
      </c>
      <c r="S49" s="266" t="s">
        <v>173</v>
      </c>
      <c r="U49">
        <v>3</v>
      </c>
      <c r="V49" s="266" t="s">
        <v>175</v>
      </c>
      <c r="W49" s="26">
        <f t="shared" si="18"/>
        <v>49</v>
      </c>
      <c r="X49" s="26" t="str">
        <f t="shared" si="19"/>
        <v/>
      </c>
      <c r="Z49">
        <v>3</v>
      </c>
      <c r="AA49" s="266" t="s">
        <v>171</v>
      </c>
      <c r="AB49" s="266" t="s">
        <v>173</v>
      </c>
      <c r="AC49" s="266"/>
      <c r="AD49">
        <v>103</v>
      </c>
      <c r="AE49" s="266" t="s">
        <v>206</v>
      </c>
      <c r="AF49" s="26">
        <f t="shared" si="20"/>
        <v>49</v>
      </c>
      <c r="AG49" s="26" t="str">
        <f t="shared" si="21"/>
        <v/>
      </c>
    </row>
    <row r="50" spans="1:33" x14ac:dyDescent="0.2">
      <c r="A50">
        <v>13</v>
      </c>
      <c r="Q50">
        <v>4</v>
      </c>
      <c r="R50" s="266" t="s">
        <v>171</v>
      </c>
      <c r="S50" s="266" t="s">
        <v>173</v>
      </c>
      <c r="U50">
        <v>4</v>
      </c>
      <c r="V50" s="151" t="s">
        <v>176</v>
      </c>
      <c r="W50" s="26">
        <f t="shared" si="18"/>
        <v>50</v>
      </c>
      <c r="X50" s="26" t="str">
        <f t="shared" si="19"/>
        <v/>
      </c>
      <c r="Z50">
        <v>4</v>
      </c>
      <c r="AA50" s="266" t="s">
        <v>171</v>
      </c>
      <c r="AB50" s="266" t="s">
        <v>173</v>
      </c>
      <c r="AC50" s="266"/>
      <c r="AD50">
        <v>104</v>
      </c>
      <c r="AE50" s="266" t="s">
        <v>207</v>
      </c>
      <c r="AF50" s="26">
        <f t="shared" si="20"/>
        <v>50</v>
      </c>
      <c r="AG50" s="26" t="str">
        <f t="shared" si="21"/>
        <v/>
      </c>
    </row>
    <row r="51" spans="1:33" x14ac:dyDescent="0.2">
      <c r="A51">
        <v>14</v>
      </c>
      <c r="Q51">
        <v>5</v>
      </c>
      <c r="R51" s="266" t="s">
        <v>171</v>
      </c>
      <c r="S51" s="266" t="s">
        <v>173</v>
      </c>
      <c r="U51">
        <v>5</v>
      </c>
      <c r="V51" s="266" t="s">
        <v>177</v>
      </c>
      <c r="W51" s="26">
        <f t="shared" si="18"/>
        <v>51</v>
      </c>
      <c r="X51" s="26" t="str">
        <f t="shared" si="19"/>
        <v/>
      </c>
      <c r="Z51">
        <v>5</v>
      </c>
      <c r="AA51" s="266" t="s">
        <v>171</v>
      </c>
      <c r="AB51" s="266" t="s">
        <v>173</v>
      </c>
      <c r="AC51" s="266"/>
      <c r="AD51">
        <v>105</v>
      </c>
      <c r="AE51" s="266" t="s">
        <v>208</v>
      </c>
      <c r="AF51" s="26">
        <f t="shared" si="20"/>
        <v>51</v>
      </c>
      <c r="AG51" s="26" t="str">
        <f t="shared" si="21"/>
        <v/>
      </c>
    </row>
    <row r="52" spans="1:33" x14ac:dyDescent="0.2">
      <c r="A52">
        <v>21</v>
      </c>
      <c r="Q52">
        <v>6</v>
      </c>
      <c r="R52" s="266" t="s">
        <v>171</v>
      </c>
      <c r="S52" s="266" t="s">
        <v>173</v>
      </c>
      <c r="T52" t="s">
        <v>228</v>
      </c>
      <c r="U52">
        <v>6</v>
      </c>
      <c r="V52" s="151" t="s">
        <v>178</v>
      </c>
      <c r="W52" s="26">
        <f t="shared" si="18"/>
        <v>52</v>
      </c>
      <c r="X52" s="26" t="str">
        <f t="shared" si="19"/>
        <v/>
      </c>
      <c r="Z52">
        <v>6</v>
      </c>
      <c r="AA52" s="266" t="s">
        <v>171</v>
      </c>
      <c r="AB52" s="266" t="s">
        <v>173</v>
      </c>
      <c r="AC52" s="266"/>
      <c r="AD52">
        <v>106</v>
      </c>
      <c r="AE52" s="266" t="s">
        <v>209</v>
      </c>
      <c r="AF52" s="26">
        <f t="shared" si="20"/>
        <v>52</v>
      </c>
      <c r="AG52" s="26" t="str">
        <f t="shared" si="21"/>
        <v/>
      </c>
    </row>
    <row r="53" spans="1:33" x14ac:dyDescent="0.2">
      <c r="A53">
        <v>22</v>
      </c>
      <c r="Q53">
        <v>7</v>
      </c>
      <c r="R53" s="266" t="s">
        <v>171</v>
      </c>
      <c r="S53" s="266" t="s">
        <v>173</v>
      </c>
      <c r="U53">
        <v>7</v>
      </c>
      <c r="V53" s="266" t="s">
        <v>179</v>
      </c>
      <c r="W53" s="26">
        <f t="shared" si="18"/>
        <v>53</v>
      </c>
      <c r="X53" s="26" t="str">
        <f t="shared" si="19"/>
        <v/>
      </c>
      <c r="Z53">
        <v>7</v>
      </c>
      <c r="AA53" s="266" t="s">
        <v>184</v>
      </c>
      <c r="AB53" s="266" t="s">
        <v>186</v>
      </c>
      <c r="AC53" s="266"/>
      <c r="AD53">
        <v>101</v>
      </c>
      <c r="AE53" s="266" t="s">
        <v>210</v>
      </c>
      <c r="AF53" s="26" t="str">
        <f t="shared" si="20"/>
        <v/>
      </c>
      <c r="AG53" s="26">
        <f t="shared" si="21"/>
        <v>53</v>
      </c>
    </row>
    <row r="54" spans="1:33" x14ac:dyDescent="0.2">
      <c r="A54">
        <v>23</v>
      </c>
      <c r="Q54">
        <v>8</v>
      </c>
      <c r="R54" s="266" t="s">
        <v>171</v>
      </c>
      <c r="S54" s="266" t="s">
        <v>173</v>
      </c>
      <c r="U54">
        <v>8</v>
      </c>
      <c r="V54" s="151" t="s">
        <v>180</v>
      </c>
      <c r="W54" s="26">
        <f t="shared" si="18"/>
        <v>54</v>
      </c>
      <c r="X54" s="26" t="str">
        <f t="shared" si="19"/>
        <v/>
      </c>
      <c r="Z54">
        <v>8</v>
      </c>
      <c r="AA54" s="266" t="s">
        <v>184</v>
      </c>
      <c r="AB54" s="266" t="s">
        <v>186</v>
      </c>
      <c r="AC54" s="266"/>
      <c r="AD54">
        <v>102</v>
      </c>
      <c r="AE54" s="266" t="s">
        <v>211</v>
      </c>
      <c r="AF54" s="26" t="str">
        <f t="shared" si="20"/>
        <v/>
      </c>
      <c r="AG54" s="26">
        <f t="shared" si="21"/>
        <v>54</v>
      </c>
    </row>
    <row r="55" spans="1:33" x14ac:dyDescent="0.2">
      <c r="A55">
        <v>24</v>
      </c>
      <c r="Q55">
        <v>9</v>
      </c>
      <c r="R55" s="266" t="s">
        <v>171</v>
      </c>
      <c r="S55" s="266" t="s">
        <v>173</v>
      </c>
      <c r="U55">
        <v>9</v>
      </c>
      <c r="V55" s="266" t="s">
        <v>181</v>
      </c>
      <c r="W55" s="26">
        <f t="shared" si="18"/>
        <v>55</v>
      </c>
      <c r="X55" s="26" t="str">
        <f t="shared" si="19"/>
        <v/>
      </c>
      <c r="Z55">
        <v>9</v>
      </c>
      <c r="AA55" s="266" t="s">
        <v>184</v>
      </c>
      <c r="AB55" s="266" t="s">
        <v>186</v>
      </c>
      <c r="AC55" s="266"/>
      <c r="AD55">
        <v>103</v>
      </c>
      <c r="AE55" s="266" t="s">
        <v>212</v>
      </c>
      <c r="AF55" s="26" t="str">
        <f t="shared" si="20"/>
        <v/>
      </c>
      <c r="AG55" s="26">
        <f t="shared" si="21"/>
        <v>55</v>
      </c>
    </row>
    <row r="56" spans="1:33" x14ac:dyDescent="0.2">
      <c r="A56">
        <v>31</v>
      </c>
      <c r="Q56">
        <v>10</v>
      </c>
      <c r="R56" s="266" t="s">
        <v>171</v>
      </c>
      <c r="S56" s="266" t="s">
        <v>173</v>
      </c>
      <c r="U56">
        <v>10</v>
      </c>
      <c r="V56" s="151" t="s">
        <v>182</v>
      </c>
      <c r="W56" s="26">
        <f t="shared" si="18"/>
        <v>56</v>
      </c>
      <c r="X56" s="26" t="str">
        <f t="shared" si="19"/>
        <v/>
      </c>
      <c r="Z56">
        <v>10</v>
      </c>
      <c r="AA56" s="266" t="s">
        <v>184</v>
      </c>
      <c r="AB56" s="266" t="s">
        <v>186</v>
      </c>
      <c r="AC56" s="266"/>
      <c r="AD56">
        <v>104</v>
      </c>
      <c r="AE56" s="266" t="s">
        <v>213</v>
      </c>
      <c r="AF56" s="26" t="str">
        <f t="shared" si="20"/>
        <v/>
      </c>
      <c r="AG56" s="26">
        <f t="shared" si="21"/>
        <v>56</v>
      </c>
    </row>
    <row r="57" spans="1:33" x14ac:dyDescent="0.2">
      <c r="A57">
        <v>32</v>
      </c>
      <c r="Q57">
        <v>11</v>
      </c>
      <c r="R57" s="266" t="s">
        <v>171</v>
      </c>
      <c r="S57" s="266" t="s">
        <v>173</v>
      </c>
      <c r="U57">
        <v>11</v>
      </c>
      <c r="V57" s="266" t="s">
        <v>229</v>
      </c>
      <c r="W57" s="26">
        <f t="shared" si="18"/>
        <v>57</v>
      </c>
      <c r="X57" s="26" t="str">
        <f t="shared" si="19"/>
        <v/>
      </c>
      <c r="Z57">
        <v>11</v>
      </c>
      <c r="AA57" s="266" t="s">
        <v>184</v>
      </c>
      <c r="AB57" s="266" t="s">
        <v>186</v>
      </c>
      <c r="AC57" s="266"/>
      <c r="AD57">
        <v>105</v>
      </c>
      <c r="AE57" s="266" t="s">
        <v>214</v>
      </c>
      <c r="AF57" s="26" t="str">
        <f t="shared" si="20"/>
        <v/>
      </c>
      <c r="AG57" s="26">
        <f t="shared" si="21"/>
        <v>57</v>
      </c>
    </row>
    <row r="58" spans="1:33" x14ac:dyDescent="0.2">
      <c r="A58">
        <v>33</v>
      </c>
      <c r="Q58">
        <v>12</v>
      </c>
      <c r="R58" s="266" t="s">
        <v>171</v>
      </c>
      <c r="S58" s="266" t="s">
        <v>173</v>
      </c>
      <c r="U58">
        <v>12</v>
      </c>
      <c r="V58" s="151" t="s">
        <v>230</v>
      </c>
      <c r="W58" s="26">
        <f t="shared" si="18"/>
        <v>58</v>
      </c>
      <c r="X58" s="26" t="str">
        <f t="shared" si="19"/>
        <v/>
      </c>
      <c r="Z58">
        <v>12</v>
      </c>
      <c r="AA58" s="266" t="s">
        <v>184</v>
      </c>
      <c r="AB58" s="266" t="s">
        <v>186</v>
      </c>
      <c r="AC58" s="266"/>
      <c r="AD58">
        <v>106</v>
      </c>
      <c r="AE58" s="266" t="s">
        <v>215</v>
      </c>
      <c r="AF58" s="26" t="str">
        <f t="shared" si="20"/>
        <v/>
      </c>
      <c r="AG58" s="26">
        <f t="shared" si="21"/>
        <v>58</v>
      </c>
    </row>
    <row r="59" spans="1:33" x14ac:dyDescent="0.2">
      <c r="A59">
        <v>34</v>
      </c>
      <c r="Q59">
        <v>13</v>
      </c>
      <c r="R59" s="266" t="s">
        <v>171</v>
      </c>
      <c r="S59" s="266" t="s">
        <v>173</v>
      </c>
      <c r="U59">
        <v>13</v>
      </c>
      <c r="V59" s="266" t="s">
        <v>231</v>
      </c>
      <c r="W59" s="26">
        <f t="shared" si="18"/>
        <v>59</v>
      </c>
      <c r="X59" s="26" t="str">
        <f t="shared" si="19"/>
        <v/>
      </c>
      <c r="Z59">
        <v>13</v>
      </c>
      <c r="AA59" s="266"/>
      <c r="AB59" s="266"/>
      <c r="AC59" s="266"/>
      <c r="AE59" s="266"/>
      <c r="AF59" s="26" t="str">
        <f t="shared" si="20"/>
        <v/>
      </c>
      <c r="AG59" s="26" t="str">
        <f t="shared" si="21"/>
        <v/>
      </c>
    </row>
    <row r="60" spans="1:33" x14ac:dyDescent="0.2">
      <c r="A60">
        <v>41</v>
      </c>
      <c r="Q60">
        <v>14</v>
      </c>
      <c r="R60" s="266" t="s">
        <v>171</v>
      </c>
      <c r="S60" s="266" t="s">
        <v>173</v>
      </c>
      <c r="U60">
        <v>14</v>
      </c>
      <c r="V60" s="151" t="s">
        <v>232</v>
      </c>
      <c r="W60" s="26">
        <f t="shared" si="18"/>
        <v>60</v>
      </c>
      <c r="X60" s="26" t="str">
        <f t="shared" si="19"/>
        <v/>
      </c>
      <c r="Z60">
        <v>14</v>
      </c>
      <c r="AA60" s="266"/>
      <c r="AB60" s="266"/>
      <c r="AC60" s="266"/>
      <c r="AE60" s="266"/>
      <c r="AF60" s="26" t="str">
        <f t="shared" si="20"/>
        <v/>
      </c>
      <c r="AG60" s="26" t="str">
        <f t="shared" si="21"/>
        <v/>
      </c>
    </row>
    <row r="61" spans="1:33" x14ac:dyDescent="0.2">
      <c r="A61">
        <v>42</v>
      </c>
      <c r="Q61">
        <v>15</v>
      </c>
      <c r="R61" s="266" t="s">
        <v>171</v>
      </c>
      <c r="S61" s="266" t="s">
        <v>173</v>
      </c>
      <c r="U61">
        <v>15</v>
      </c>
      <c r="V61" s="266" t="s">
        <v>233</v>
      </c>
      <c r="W61" s="26">
        <f t="shared" si="18"/>
        <v>61</v>
      </c>
      <c r="X61" s="26" t="str">
        <f t="shared" si="19"/>
        <v/>
      </c>
      <c r="Z61">
        <v>15</v>
      </c>
      <c r="AA61" s="266"/>
      <c r="AB61" s="266"/>
      <c r="AC61" s="266"/>
      <c r="AE61" s="266"/>
      <c r="AF61" s="26" t="str">
        <f t="shared" si="20"/>
        <v/>
      </c>
      <c r="AG61" s="26" t="str">
        <f t="shared" si="21"/>
        <v/>
      </c>
    </row>
    <row r="62" spans="1:33" x14ac:dyDescent="0.2">
      <c r="A62">
        <v>43</v>
      </c>
      <c r="Q62">
        <v>16</v>
      </c>
      <c r="R62" s="266" t="s">
        <v>171</v>
      </c>
      <c r="S62" s="266" t="s">
        <v>173</v>
      </c>
      <c r="U62">
        <v>16</v>
      </c>
      <c r="V62" s="151" t="s">
        <v>234</v>
      </c>
      <c r="W62" s="26">
        <f t="shared" si="18"/>
        <v>62</v>
      </c>
      <c r="X62" s="26" t="str">
        <f t="shared" si="19"/>
        <v/>
      </c>
      <c r="Z62">
        <v>16</v>
      </c>
      <c r="AA62" s="266"/>
      <c r="AB62" s="266"/>
      <c r="AC62" s="266"/>
      <c r="AE62" s="266"/>
      <c r="AF62" s="26" t="str">
        <f t="shared" si="20"/>
        <v/>
      </c>
      <c r="AG62" s="26" t="str">
        <f t="shared" si="21"/>
        <v/>
      </c>
    </row>
    <row r="63" spans="1:33" x14ac:dyDescent="0.2">
      <c r="A63">
        <v>44</v>
      </c>
      <c r="Q63">
        <v>17</v>
      </c>
      <c r="R63" s="266" t="s">
        <v>185</v>
      </c>
      <c r="S63" s="266" t="s">
        <v>187</v>
      </c>
      <c r="U63">
        <v>1</v>
      </c>
      <c r="V63" s="266" t="s">
        <v>188</v>
      </c>
      <c r="W63" s="26" t="str">
        <f t="shared" si="18"/>
        <v/>
      </c>
      <c r="X63" s="26">
        <f t="shared" si="19"/>
        <v>63</v>
      </c>
      <c r="Z63">
        <v>17</v>
      </c>
      <c r="AA63" s="266"/>
      <c r="AB63" s="266"/>
      <c r="AC63" s="266"/>
      <c r="AE63" s="266"/>
      <c r="AF63" s="26" t="str">
        <f t="shared" si="20"/>
        <v/>
      </c>
      <c r="AG63" s="26" t="str">
        <f t="shared" si="21"/>
        <v/>
      </c>
    </row>
    <row r="64" spans="1:33" x14ac:dyDescent="0.2">
      <c r="Q64">
        <v>18</v>
      </c>
      <c r="R64" s="266" t="s">
        <v>185</v>
      </c>
      <c r="S64" s="266" t="s">
        <v>187</v>
      </c>
      <c r="T64" t="s">
        <v>160</v>
      </c>
      <c r="U64">
        <v>2</v>
      </c>
      <c r="V64" s="266" t="s">
        <v>189</v>
      </c>
      <c r="W64" s="26" t="str">
        <f t="shared" si="18"/>
        <v/>
      </c>
      <c r="X64" s="26">
        <f t="shared" si="19"/>
        <v>64</v>
      </c>
      <c r="Z64">
        <v>18</v>
      </c>
      <c r="AA64" s="266"/>
      <c r="AB64" s="266"/>
      <c r="AC64" s="266"/>
      <c r="AE64" s="266"/>
      <c r="AF64" s="26" t="str">
        <f t="shared" si="20"/>
        <v/>
      </c>
      <c r="AG64" s="26" t="str">
        <f t="shared" si="21"/>
        <v/>
      </c>
    </row>
    <row r="65" spans="17:33" x14ac:dyDescent="0.2">
      <c r="Q65">
        <v>19</v>
      </c>
      <c r="R65" s="266" t="s">
        <v>185</v>
      </c>
      <c r="S65" s="266" t="s">
        <v>187</v>
      </c>
      <c r="U65">
        <v>3</v>
      </c>
      <c r="V65" s="266" t="s">
        <v>190</v>
      </c>
      <c r="W65" s="26" t="str">
        <f t="shared" si="18"/>
        <v/>
      </c>
      <c r="X65" s="26">
        <f t="shared" si="19"/>
        <v>65</v>
      </c>
      <c r="Z65">
        <v>19</v>
      </c>
      <c r="AA65" s="266"/>
      <c r="AB65" s="266"/>
      <c r="AC65" s="266"/>
      <c r="AE65" s="266"/>
      <c r="AF65" s="26" t="str">
        <f t="shared" si="20"/>
        <v/>
      </c>
      <c r="AG65" s="26" t="str">
        <f t="shared" si="21"/>
        <v/>
      </c>
    </row>
    <row r="66" spans="17:33" x14ac:dyDescent="0.2">
      <c r="Q66">
        <v>20</v>
      </c>
      <c r="R66" s="266" t="s">
        <v>185</v>
      </c>
      <c r="S66" s="266" t="s">
        <v>187</v>
      </c>
      <c r="U66">
        <v>4</v>
      </c>
      <c r="V66" s="266" t="s">
        <v>191</v>
      </c>
      <c r="W66" s="26" t="str">
        <f t="shared" si="18"/>
        <v/>
      </c>
      <c r="X66" s="26">
        <f t="shared" si="19"/>
        <v>66</v>
      </c>
      <c r="Z66">
        <v>20</v>
      </c>
      <c r="AA66" s="266"/>
      <c r="AB66" s="266"/>
      <c r="AC66" s="266"/>
      <c r="AE66" s="266"/>
      <c r="AF66" s="26" t="str">
        <f t="shared" si="20"/>
        <v/>
      </c>
      <c r="AG66" s="26" t="str">
        <f t="shared" si="21"/>
        <v/>
      </c>
    </row>
    <row r="67" spans="17:33" x14ac:dyDescent="0.2">
      <c r="Q67">
        <v>21</v>
      </c>
      <c r="R67" s="266" t="s">
        <v>185</v>
      </c>
      <c r="S67" s="266" t="s">
        <v>187</v>
      </c>
      <c r="U67">
        <v>5</v>
      </c>
      <c r="V67" s="266" t="s">
        <v>192</v>
      </c>
      <c r="W67" s="26" t="str">
        <f t="shared" ref="W67:W111" si="22">IF(R67=$C$8,ROW(),"")</f>
        <v/>
      </c>
      <c r="X67" s="26">
        <f t="shared" ref="X67:X111" si="23">IF(R67=$C$10,ROW(),"")</f>
        <v>67</v>
      </c>
      <c r="Z67">
        <v>21</v>
      </c>
      <c r="AA67" s="266"/>
      <c r="AB67" s="266"/>
      <c r="AC67" s="266"/>
      <c r="AE67" s="266"/>
      <c r="AF67" s="26" t="str">
        <f t="shared" si="20"/>
        <v/>
      </c>
      <c r="AG67" s="26" t="str">
        <f t="shared" si="21"/>
        <v/>
      </c>
    </row>
    <row r="68" spans="17:33" x14ac:dyDescent="0.2">
      <c r="Q68">
        <v>22</v>
      </c>
      <c r="R68" s="266" t="s">
        <v>185</v>
      </c>
      <c r="S68" s="266" t="s">
        <v>187</v>
      </c>
      <c r="U68">
        <v>6</v>
      </c>
      <c r="V68" s="266" t="s">
        <v>193</v>
      </c>
      <c r="W68" s="26" t="str">
        <f t="shared" si="22"/>
        <v/>
      </c>
      <c r="X68" s="26">
        <f t="shared" si="23"/>
        <v>68</v>
      </c>
      <c r="Z68">
        <v>22</v>
      </c>
      <c r="AA68" s="266"/>
      <c r="AB68" s="266"/>
      <c r="AC68" s="266"/>
      <c r="AE68" s="266"/>
      <c r="AF68" s="26" t="str">
        <f t="shared" si="20"/>
        <v/>
      </c>
      <c r="AG68" s="26" t="str">
        <f t="shared" si="21"/>
        <v/>
      </c>
    </row>
    <row r="69" spans="17:33" x14ac:dyDescent="0.2">
      <c r="Q69">
        <v>23</v>
      </c>
      <c r="R69" s="266" t="s">
        <v>185</v>
      </c>
      <c r="S69" s="266" t="s">
        <v>187</v>
      </c>
      <c r="U69">
        <v>7</v>
      </c>
      <c r="V69" s="266" t="s">
        <v>194</v>
      </c>
      <c r="W69" s="26" t="str">
        <f t="shared" si="22"/>
        <v/>
      </c>
      <c r="X69" s="26">
        <f t="shared" si="23"/>
        <v>69</v>
      </c>
      <c r="Z69">
        <v>23</v>
      </c>
      <c r="AA69" s="266"/>
      <c r="AB69" s="266"/>
      <c r="AC69" s="266"/>
      <c r="AE69" s="266"/>
      <c r="AF69" s="26" t="str">
        <f t="shared" si="20"/>
        <v/>
      </c>
      <c r="AG69" s="26" t="str">
        <f t="shared" si="21"/>
        <v/>
      </c>
    </row>
    <row r="70" spans="17:33" x14ac:dyDescent="0.2">
      <c r="Q70">
        <v>24</v>
      </c>
      <c r="R70" s="266" t="s">
        <v>185</v>
      </c>
      <c r="S70" s="266" t="s">
        <v>187</v>
      </c>
      <c r="U70">
        <v>8</v>
      </c>
      <c r="V70" s="266" t="s">
        <v>195</v>
      </c>
      <c r="W70" s="26" t="str">
        <f t="shared" si="22"/>
        <v/>
      </c>
      <c r="X70" s="26">
        <f t="shared" si="23"/>
        <v>70</v>
      </c>
      <c r="Z70">
        <v>24</v>
      </c>
      <c r="AA70" s="266"/>
      <c r="AB70" s="266"/>
      <c r="AC70" s="266"/>
      <c r="AE70" s="266"/>
      <c r="AF70" s="26" t="str">
        <f t="shared" si="20"/>
        <v/>
      </c>
      <c r="AG70" s="26" t="str">
        <f t="shared" si="21"/>
        <v/>
      </c>
    </row>
    <row r="71" spans="17:33" x14ac:dyDescent="0.2">
      <c r="Q71">
        <v>25</v>
      </c>
      <c r="R71" s="266" t="s">
        <v>185</v>
      </c>
      <c r="S71" s="266" t="s">
        <v>187</v>
      </c>
      <c r="U71">
        <v>9</v>
      </c>
      <c r="V71" s="266" t="s">
        <v>196</v>
      </c>
      <c r="W71" s="26" t="str">
        <f t="shared" si="22"/>
        <v/>
      </c>
      <c r="X71" s="26">
        <f t="shared" si="23"/>
        <v>71</v>
      </c>
      <c r="Z71">
        <v>25</v>
      </c>
      <c r="AA71" s="266"/>
      <c r="AB71" s="266"/>
      <c r="AC71" s="266"/>
      <c r="AE71" s="266"/>
      <c r="AF71" s="26" t="str">
        <f t="shared" si="20"/>
        <v/>
      </c>
      <c r="AG71" s="26" t="str">
        <f t="shared" si="21"/>
        <v/>
      </c>
    </row>
    <row r="72" spans="17:33" x14ac:dyDescent="0.2">
      <c r="Q72">
        <v>26</v>
      </c>
      <c r="R72" s="266" t="s">
        <v>185</v>
      </c>
      <c r="S72" s="266" t="s">
        <v>187</v>
      </c>
      <c r="U72">
        <v>10</v>
      </c>
      <c r="V72" s="266" t="s">
        <v>197</v>
      </c>
      <c r="W72" s="26" t="str">
        <f t="shared" si="22"/>
        <v/>
      </c>
      <c r="X72" s="26">
        <f t="shared" si="23"/>
        <v>72</v>
      </c>
      <c r="Z72">
        <v>26</v>
      </c>
      <c r="AA72" s="266"/>
      <c r="AB72" s="266"/>
      <c r="AC72" s="266"/>
      <c r="AE72" s="266"/>
      <c r="AF72" s="26" t="str">
        <f t="shared" si="20"/>
        <v/>
      </c>
      <c r="AG72" s="26" t="str">
        <f t="shared" si="21"/>
        <v/>
      </c>
    </row>
    <row r="73" spans="17:33" x14ac:dyDescent="0.2">
      <c r="Q73">
        <v>27</v>
      </c>
      <c r="R73" s="266" t="s">
        <v>185</v>
      </c>
      <c r="S73" s="266" t="s">
        <v>187</v>
      </c>
      <c r="U73">
        <v>11</v>
      </c>
      <c r="V73" s="266" t="s">
        <v>198</v>
      </c>
      <c r="W73" s="26" t="str">
        <f t="shared" si="22"/>
        <v/>
      </c>
      <c r="X73" s="26">
        <f t="shared" si="23"/>
        <v>73</v>
      </c>
      <c r="Z73">
        <v>27</v>
      </c>
      <c r="AF73" s="26" t="str">
        <f t="shared" si="20"/>
        <v/>
      </c>
      <c r="AG73" s="26" t="str">
        <f t="shared" si="21"/>
        <v/>
      </c>
    </row>
    <row r="74" spans="17:33" x14ac:dyDescent="0.2">
      <c r="Q74">
        <v>28</v>
      </c>
      <c r="R74" s="266" t="s">
        <v>185</v>
      </c>
      <c r="S74" s="266" t="s">
        <v>187</v>
      </c>
      <c r="U74">
        <v>12</v>
      </c>
      <c r="V74" s="266" t="s">
        <v>199</v>
      </c>
      <c r="W74" s="26" t="str">
        <f t="shared" si="22"/>
        <v/>
      </c>
      <c r="X74" s="26">
        <f t="shared" si="23"/>
        <v>74</v>
      </c>
      <c r="Z74">
        <v>28</v>
      </c>
      <c r="AF74" s="26" t="str">
        <f t="shared" si="20"/>
        <v/>
      </c>
      <c r="AG74" s="26" t="str">
        <f t="shared" si="21"/>
        <v/>
      </c>
    </row>
    <row r="75" spans="17:33" x14ac:dyDescent="0.2">
      <c r="Q75">
        <v>29</v>
      </c>
      <c r="R75" s="266" t="s">
        <v>185</v>
      </c>
      <c r="S75" s="266" t="s">
        <v>187</v>
      </c>
      <c r="U75">
        <v>13</v>
      </c>
      <c r="V75" s="266" t="s">
        <v>200</v>
      </c>
      <c r="W75" s="26" t="str">
        <f t="shared" si="22"/>
        <v/>
      </c>
      <c r="X75" s="26">
        <f t="shared" si="23"/>
        <v>75</v>
      </c>
      <c r="Z75">
        <v>29</v>
      </c>
      <c r="AF75" s="26" t="str">
        <f t="shared" si="20"/>
        <v/>
      </c>
      <c r="AG75" s="26" t="str">
        <f t="shared" si="21"/>
        <v/>
      </c>
    </row>
    <row r="76" spans="17:33" x14ac:dyDescent="0.2">
      <c r="Q76">
        <v>30</v>
      </c>
      <c r="R76" s="266" t="s">
        <v>185</v>
      </c>
      <c r="S76" s="266" t="s">
        <v>187</v>
      </c>
      <c r="U76">
        <v>14</v>
      </c>
      <c r="V76" s="266" t="s">
        <v>201</v>
      </c>
      <c r="W76" s="26" t="str">
        <f t="shared" si="22"/>
        <v/>
      </c>
      <c r="X76" s="26">
        <f t="shared" si="23"/>
        <v>76</v>
      </c>
      <c r="Z76">
        <v>30</v>
      </c>
      <c r="AF76" s="26" t="str">
        <f t="shared" si="20"/>
        <v/>
      </c>
      <c r="AG76" s="26" t="str">
        <f t="shared" si="21"/>
        <v/>
      </c>
    </row>
    <row r="77" spans="17:33" x14ac:dyDescent="0.2">
      <c r="Q77">
        <v>31</v>
      </c>
      <c r="R77" s="266" t="s">
        <v>185</v>
      </c>
      <c r="S77" s="266" t="s">
        <v>187</v>
      </c>
      <c r="U77">
        <v>15</v>
      </c>
      <c r="V77" s="266" t="s">
        <v>202</v>
      </c>
      <c r="W77" s="26" t="str">
        <f t="shared" si="22"/>
        <v/>
      </c>
      <c r="X77" s="26">
        <f t="shared" si="23"/>
        <v>77</v>
      </c>
      <c r="Z77">
        <v>31</v>
      </c>
      <c r="AF77" s="26" t="str">
        <f t="shared" si="20"/>
        <v/>
      </c>
      <c r="AG77" s="26" t="str">
        <f t="shared" si="21"/>
        <v/>
      </c>
    </row>
    <row r="78" spans="17:33" x14ac:dyDescent="0.2">
      <c r="Q78">
        <v>32</v>
      </c>
      <c r="R78" s="266" t="s">
        <v>185</v>
      </c>
      <c r="S78" s="266" t="s">
        <v>187</v>
      </c>
      <c r="U78">
        <v>16</v>
      </c>
      <c r="V78" s="266" t="s">
        <v>203</v>
      </c>
      <c r="W78" s="26" t="str">
        <f t="shared" si="22"/>
        <v/>
      </c>
      <c r="X78" s="26">
        <f t="shared" si="23"/>
        <v>78</v>
      </c>
      <c r="Z78">
        <v>32</v>
      </c>
      <c r="AF78" s="26" t="str">
        <f t="shared" si="20"/>
        <v/>
      </c>
      <c r="AG78" s="26" t="str">
        <f t="shared" si="21"/>
        <v/>
      </c>
    </row>
    <row r="79" spans="17:33" x14ac:dyDescent="0.2">
      <c r="Q79">
        <v>33</v>
      </c>
      <c r="R79" s="266" t="s">
        <v>185</v>
      </c>
      <c r="S79" s="266" t="s">
        <v>187</v>
      </c>
      <c r="U79">
        <v>17</v>
      </c>
      <c r="V79" s="266" t="s">
        <v>235</v>
      </c>
      <c r="W79" s="26" t="str">
        <f t="shared" si="22"/>
        <v/>
      </c>
      <c r="X79" s="26">
        <f t="shared" si="23"/>
        <v>79</v>
      </c>
      <c r="Z79">
        <v>33</v>
      </c>
      <c r="AF79" s="26" t="str">
        <f t="shared" si="20"/>
        <v/>
      </c>
      <c r="AG79" s="26" t="str">
        <f t="shared" si="21"/>
        <v/>
      </c>
    </row>
    <row r="80" spans="17:33" x14ac:dyDescent="0.2">
      <c r="Q80">
        <v>34</v>
      </c>
      <c r="R80" s="266" t="s">
        <v>185</v>
      </c>
      <c r="S80" s="266" t="s">
        <v>187</v>
      </c>
      <c r="U80">
        <v>18</v>
      </c>
      <c r="V80" s="266" t="s">
        <v>236</v>
      </c>
      <c r="W80" s="26" t="str">
        <f t="shared" si="22"/>
        <v/>
      </c>
      <c r="X80" s="26">
        <f t="shared" si="23"/>
        <v>80</v>
      </c>
      <c r="Z80">
        <v>34</v>
      </c>
      <c r="AF80" s="26" t="str">
        <f t="shared" si="20"/>
        <v/>
      </c>
      <c r="AG80" s="26" t="str">
        <f t="shared" si="21"/>
        <v/>
      </c>
    </row>
    <row r="81" spans="17:33" x14ac:dyDescent="0.2">
      <c r="Q81">
        <v>35</v>
      </c>
      <c r="R81" s="266" t="s">
        <v>185</v>
      </c>
      <c r="S81" s="266" t="s">
        <v>187</v>
      </c>
      <c r="U81">
        <v>19</v>
      </c>
      <c r="V81" s="266" t="s">
        <v>237</v>
      </c>
      <c r="W81" s="26" t="str">
        <f t="shared" si="22"/>
        <v/>
      </c>
      <c r="X81" s="26">
        <f t="shared" si="23"/>
        <v>81</v>
      </c>
      <c r="Z81">
        <v>35</v>
      </c>
      <c r="AF81" s="26" t="str">
        <f t="shared" si="20"/>
        <v/>
      </c>
      <c r="AG81" s="26" t="str">
        <f t="shared" si="21"/>
        <v/>
      </c>
    </row>
    <row r="82" spans="17:33" x14ac:dyDescent="0.2">
      <c r="Q82">
        <v>36</v>
      </c>
      <c r="R82" s="266" t="s">
        <v>185</v>
      </c>
      <c r="S82" s="266" t="s">
        <v>187</v>
      </c>
      <c r="U82">
        <v>20</v>
      </c>
      <c r="V82" s="266" t="s">
        <v>238</v>
      </c>
      <c r="W82" s="26" t="str">
        <f t="shared" si="22"/>
        <v/>
      </c>
      <c r="X82" s="26">
        <f t="shared" si="23"/>
        <v>82</v>
      </c>
      <c r="Z82">
        <v>36</v>
      </c>
      <c r="AF82" s="26" t="str">
        <f t="shared" si="20"/>
        <v/>
      </c>
      <c r="AG82" s="26" t="str">
        <f t="shared" si="21"/>
        <v/>
      </c>
    </row>
    <row r="83" spans="17:33" x14ac:dyDescent="0.2">
      <c r="Q83">
        <v>37</v>
      </c>
      <c r="W83" s="26" t="str">
        <f t="shared" si="22"/>
        <v/>
      </c>
      <c r="X83" s="26" t="str">
        <f t="shared" si="23"/>
        <v/>
      </c>
      <c r="Z83">
        <v>37</v>
      </c>
      <c r="AF83" s="26" t="str">
        <f t="shared" si="20"/>
        <v/>
      </c>
      <c r="AG83" s="26" t="str">
        <f t="shared" si="21"/>
        <v/>
      </c>
    </row>
    <row r="84" spans="17:33" x14ac:dyDescent="0.2">
      <c r="Q84">
        <v>38</v>
      </c>
      <c r="W84" s="26" t="str">
        <f t="shared" si="22"/>
        <v/>
      </c>
      <c r="X84" s="26" t="str">
        <f t="shared" si="23"/>
        <v/>
      </c>
      <c r="Z84">
        <v>38</v>
      </c>
      <c r="AF84" s="26" t="str">
        <f t="shared" si="20"/>
        <v/>
      </c>
      <c r="AG84" s="26" t="str">
        <f t="shared" si="21"/>
        <v/>
      </c>
    </row>
    <row r="85" spans="17:33" x14ac:dyDescent="0.2">
      <c r="Q85">
        <v>39</v>
      </c>
      <c r="W85" s="26" t="str">
        <f t="shared" si="22"/>
        <v/>
      </c>
      <c r="X85" s="26" t="str">
        <f t="shared" si="23"/>
        <v/>
      </c>
      <c r="Z85">
        <v>39</v>
      </c>
      <c r="AF85" s="26" t="str">
        <f t="shared" si="20"/>
        <v/>
      </c>
      <c r="AG85" s="26" t="str">
        <f t="shared" si="21"/>
        <v/>
      </c>
    </row>
    <row r="86" spans="17:33" x14ac:dyDescent="0.2">
      <c r="Q86">
        <v>40</v>
      </c>
      <c r="W86" s="26" t="str">
        <f t="shared" si="22"/>
        <v/>
      </c>
      <c r="X86" s="26" t="str">
        <f t="shared" si="23"/>
        <v/>
      </c>
      <c r="Z86">
        <v>40</v>
      </c>
      <c r="AF86" s="26" t="str">
        <f t="shared" si="20"/>
        <v/>
      </c>
      <c r="AG86" s="26" t="str">
        <f t="shared" si="21"/>
        <v/>
      </c>
    </row>
    <row r="87" spans="17:33" x14ac:dyDescent="0.2">
      <c r="Q87">
        <v>41</v>
      </c>
      <c r="W87" s="26" t="str">
        <f t="shared" si="22"/>
        <v/>
      </c>
      <c r="X87" s="26" t="str">
        <f t="shared" si="23"/>
        <v/>
      </c>
      <c r="Z87">
        <v>41</v>
      </c>
      <c r="AF87" s="26" t="str">
        <f t="shared" si="20"/>
        <v/>
      </c>
      <c r="AG87" s="26" t="str">
        <f t="shared" si="21"/>
        <v/>
      </c>
    </row>
    <row r="88" spans="17:33" x14ac:dyDescent="0.2">
      <c r="Q88">
        <v>42</v>
      </c>
      <c r="W88" s="26" t="str">
        <f t="shared" si="22"/>
        <v/>
      </c>
      <c r="X88" s="26" t="str">
        <f t="shared" si="23"/>
        <v/>
      </c>
      <c r="Z88">
        <v>42</v>
      </c>
      <c r="AF88" s="26" t="str">
        <f t="shared" si="20"/>
        <v/>
      </c>
      <c r="AG88" s="26" t="str">
        <f t="shared" si="21"/>
        <v/>
      </c>
    </row>
    <row r="89" spans="17:33" x14ac:dyDescent="0.2">
      <c r="Q89">
        <v>43</v>
      </c>
      <c r="W89" s="26" t="str">
        <f t="shared" si="22"/>
        <v/>
      </c>
      <c r="X89" s="26" t="str">
        <f t="shared" si="23"/>
        <v/>
      </c>
      <c r="Z89">
        <v>43</v>
      </c>
      <c r="AF89" s="26" t="str">
        <f t="shared" si="20"/>
        <v/>
      </c>
      <c r="AG89" s="26" t="str">
        <f t="shared" si="21"/>
        <v/>
      </c>
    </row>
    <row r="90" spans="17:33" x14ac:dyDescent="0.2">
      <c r="Q90">
        <v>44</v>
      </c>
      <c r="W90" s="26" t="str">
        <f t="shared" si="22"/>
        <v/>
      </c>
      <c r="X90" s="26" t="str">
        <f t="shared" si="23"/>
        <v/>
      </c>
      <c r="Z90">
        <v>44</v>
      </c>
      <c r="AF90" s="26" t="str">
        <f t="shared" si="20"/>
        <v/>
      </c>
      <c r="AG90" s="26" t="str">
        <f t="shared" si="21"/>
        <v/>
      </c>
    </row>
    <row r="91" spans="17:33" x14ac:dyDescent="0.2">
      <c r="Q91">
        <v>45</v>
      </c>
      <c r="W91" s="26" t="str">
        <f t="shared" si="22"/>
        <v/>
      </c>
      <c r="X91" s="26" t="str">
        <f t="shared" si="23"/>
        <v/>
      </c>
      <c r="Z91">
        <v>45</v>
      </c>
      <c r="AF91" s="26" t="str">
        <f t="shared" si="20"/>
        <v/>
      </c>
      <c r="AG91" s="26" t="str">
        <f t="shared" si="21"/>
        <v/>
      </c>
    </row>
    <row r="92" spans="17:33" x14ac:dyDescent="0.2">
      <c r="Q92">
        <v>46</v>
      </c>
      <c r="W92" s="26" t="str">
        <f t="shared" si="22"/>
        <v/>
      </c>
      <c r="X92" s="26" t="str">
        <f t="shared" si="23"/>
        <v/>
      </c>
      <c r="Z92">
        <v>46</v>
      </c>
      <c r="AF92" s="26" t="str">
        <f t="shared" si="20"/>
        <v/>
      </c>
      <c r="AG92" s="26" t="str">
        <f t="shared" si="21"/>
        <v/>
      </c>
    </row>
    <row r="93" spans="17:33" x14ac:dyDescent="0.2">
      <c r="Q93">
        <v>47</v>
      </c>
      <c r="W93" s="26" t="str">
        <f t="shared" si="22"/>
        <v/>
      </c>
      <c r="X93" s="26" t="str">
        <f t="shared" si="23"/>
        <v/>
      </c>
      <c r="Z93">
        <v>47</v>
      </c>
      <c r="AF93" s="26" t="str">
        <f t="shared" si="20"/>
        <v/>
      </c>
      <c r="AG93" s="26" t="str">
        <f t="shared" si="21"/>
        <v/>
      </c>
    </row>
    <row r="94" spans="17:33" x14ac:dyDescent="0.2">
      <c r="Q94">
        <v>48</v>
      </c>
      <c r="W94" s="26" t="str">
        <f t="shared" si="22"/>
        <v/>
      </c>
      <c r="X94" s="26" t="str">
        <f t="shared" si="23"/>
        <v/>
      </c>
      <c r="Z94">
        <v>48</v>
      </c>
      <c r="AF94" s="26" t="str">
        <f t="shared" si="20"/>
        <v/>
      </c>
      <c r="AG94" s="26" t="str">
        <f t="shared" si="21"/>
        <v/>
      </c>
    </row>
    <row r="95" spans="17:33" x14ac:dyDescent="0.2">
      <c r="Q95">
        <v>49</v>
      </c>
      <c r="W95" s="26" t="str">
        <f t="shared" si="22"/>
        <v/>
      </c>
      <c r="X95" s="26" t="str">
        <f t="shared" si="23"/>
        <v/>
      </c>
      <c r="Z95">
        <v>49</v>
      </c>
      <c r="AF95" s="26" t="str">
        <f t="shared" si="20"/>
        <v/>
      </c>
      <c r="AG95" s="26" t="str">
        <f t="shared" si="21"/>
        <v/>
      </c>
    </row>
    <row r="96" spans="17:33" x14ac:dyDescent="0.2">
      <c r="Q96">
        <v>50</v>
      </c>
      <c r="W96" s="26" t="str">
        <f t="shared" si="22"/>
        <v/>
      </c>
      <c r="X96" s="26" t="str">
        <f t="shared" si="23"/>
        <v/>
      </c>
      <c r="Z96">
        <v>50</v>
      </c>
      <c r="AF96" s="26" t="str">
        <f t="shared" si="20"/>
        <v/>
      </c>
      <c r="AG96" s="26" t="str">
        <f t="shared" si="21"/>
        <v/>
      </c>
    </row>
    <row r="97" spans="17:33" x14ac:dyDescent="0.2">
      <c r="Q97">
        <v>51</v>
      </c>
      <c r="W97" s="26" t="str">
        <f t="shared" si="22"/>
        <v/>
      </c>
      <c r="X97" s="26" t="str">
        <f t="shared" si="23"/>
        <v/>
      </c>
      <c r="Z97">
        <v>51</v>
      </c>
      <c r="AF97" s="26" t="str">
        <f t="shared" si="20"/>
        <v/>
      </c>
      <c r="AG97" s="26" t="str">
        <f t="shared" si="21"/>
        <v/>
      </c>
    </row>
    <row r="98" spans="17:33" x14ac:dyDescent="0.2">
      <c r="Q98">
        <v>52</v>
      </c>
      <c r="W98" s="26" t="str">
        <f t="shared" si="22"/>
        <v/>
      </c>
      <c r="X98" s="26" t="str">
        <f t="shared" si="23"/>
        <v/>
      </c>
      <c r="Z98">
        <v>52</v>
      </c>
      <c r="AF98" s="26" t="str">
        <f t="shared" si="20"/>
        <v/>
      </c>
      <c r="AG98" s="26" t="str">
        <f t="shared" si="21"/>
        <v/>
      </c>
    </row>
    <row r="99" spans="17:33" x14ac:dyDescent="0.2">
      <c r="Q99">
        <v>53</v>
      </c>
      <c r="W99" s="26" t="str">
        <f t="shared" si="22"/>
        <v/>
      </c>
      <c r="X99" s="26" t="str">
        <f t="shared" si="23"/>
        <v/>
      </c>
      <c r="Z99">
        <v>53</v>
      </c>
      <c r="AF99" s="26" t="str">
        <f t="shared" si="20"/>
        <v/>
      </c>
      <c r="AG99" s="26" t="str">
        <f t="shared" si="21"/>
        <v/>
      </c>
    </row>
    <row r="100" spans="17:33" x14ac:dyDescent="0.2">
      <c r="Q100">
        <v>54</v>
      </c>
      <c r="W100" s="26" t="str">
        <f t="shared" si="22"/>
        <v/>
      </c>
      <c r="X100" s="26" t="str">
        <f t="shared" si="23"/>
        <v/>
      </c>
      <c r="Z100">
        <v>54</v>
      </c>
      <c r="AF100" s="26" t="str">
        <f t="shared" si="20"/>
        <v/>
      </c>
      <c r="AG100" s="26" t="str">
        <f t="shared" si="21"/>
        <v/>
      </c>
    </row>
    <row r="101" spans="17:33" x14ac:dyDescent="0.2">
      <c r="Q101">
        <v>55</v>
      </c>
      <c r="W101" s="26" t="str">
        <f t="shared" si="22"/>
        <v/>
      </c>
      <c r="X101" s="26" t="str">
        <f t="shared" si="23"/>
        <v/>
      </c>
      <c r="Z101">
        <v>55</v>
      </c>
      <c r="AF101" s="26" t="str">
        <f t="shared" si="20"/>
        <v/>
      </c>
      <c r="AG101" s="26" t="str">
        <f t="shared" si="21"/>
        <v/>
      </c>
    </row>
    <row r="102" spans="17:33" x14ac:dyDescent="0.2">
      <c r="Q102">
        <v>56</v>
      </c>
      <c r="W102" s="26" t="str">
        <f t="shared" si="22"/>
        <v/>
      </c>
      <c r="X102" s="26" t="str">
        <f t="shared" si="23"/>
        <v/>
      </c>
      <c r="Z102">
        <v>56</v>
      </c>
      <c r="AF102" s="26" t="str">
        <f t="shared" si="20"/>
        <v/>
      </c>
      <c r="AG102" s="26" t="str">
        <f t="shared" si="21"/>
        <v/>
      </c>
    </row>
    <row r="103" spans="17:33" x14ac:dyDescent="0.2">
      <c r="Q103">
        <v>57</v>
      </c>
      <c r="W103" s="26" t="str">
        <f t="shared" si="22"/>
        <v/>
      </c>
      <c r="X103" s="26" t="str">
        <f t="shared" si="23"/>
        <v/>
      </c>
      <c r="Z103">
        <v>57</v>
      </c>
      <c r="AF103" s="26" t="str">
        <f t="shared" si="20"/>
        <v/>
      </c>
      <c r="AG103" s="26" t="str">
        <f t="shared" si="21"/>
        <v/>
      </c>
    </row>
    <row r="104" spans="17:33" x14ac:dyDescent="0.2">
      <c r="Q104">
        <v>58</v>
      </c>
      <c r="W104" s="26" t="str">
        <f t="shared" si="22"/>
        <v/>
      </c>
      <c r="X104" s="26" t="str">
        <f t="shared" si="23"/>
        <v/>
      </c>
      <c r="Z104">
        <v>58</v>
      </c>
      <c r="AF104" s="26" t="str">
        <f t="shared" si="20"/>
        <v/>
      </c>
      <c r="AG104" s="26" t="str">
        <f t="shared" si="21"/>
        <v/>
      </c>
    </row>
    <row r="105" spans="17:33" x14ac:dyDescent="0.2">
      <c r="Q105">
        <v>59</v>
      </c>
      <c r="W105" s="26" t="str">
        <f t="shared" si="22"/>
        <v/>
      </c>
      <c r="X105" s="26" t="str">
        <f t="shared" si="23"/>
        <v/>
      </c>
      <c r="Z105">
        <v>59</v>
      </c>
      <c r="AF105" s="26" t="str">
        <f t="shared" si="20"/>
        <v/>
      </c>
      <c r="AG105" s="26" t="str">
        <f t="shared" si="21"/>
        <v/>
      </c>
    </row>
    <row r="106" spans="17:33" x14ac:dyDescent="0.2">
      <c r="Q106">
        <v>60</v>
      </c>
      <c r="W106" s="26" t="str">
        <f t="shared" si="22"/>
        <v/>
      </c>
      <c r="X106" s="26" t="str">
        <f t="shared" si="23"/>
        <v/>
      </c>
      <c r="Z106">
        <v>60</v>
      </c>
      <c r="AF106" s="26" t="str">
        <f t="shared" si="20"/>
        <v/>
      </c>
      <c r="AG106" s="26" t="str">
        <f t="shared" si="21"/>
        <v/>
      </c>
    </row>
    <row r="107" spans="17:33" x14ac:dyDescent="0.2">
      <c r="Q107">
        <v>61</v>
      </c>
      <c r="W107" s="26" t="str">
        <f t="shared" si="22"/>
        <v/>
      </c>
      <c r="X107" s="26" t="str">
        <f t="shared" si="23"/>
        <v/>
      </c>
      <c r="Z107">
        <v>61</v>
      </c>
      <c r="AF107" s="26" t="str">
        <f t="shared" ref="AF107:AF170" si="24">IF(AA107=$C$8,ROW(),"")</f>
        <v/>
      </c>
      <c r="AG107" s="26" t="str">
        <f t="shared" ref="AG107:AG170" si="25">IF(AA107=$C$10,ROW(),"")</f>
        <v/>
      </c>
    </row>
    <row r="108" spans="17:33" x14ac:dyDescent="0.2">
      <c r="Q108">
        <v>62</v>
      </c>
      <c r="W108" s="26" t="str">
        <f t="shared" si="22"/>
        <v/>
      </c>
      <c r="X108" s="26" t="str">
        <f t="shared" si="23"/>
        <v/>
      </c>
      <c r="Z108">
        <v>62</v>
      </c>
      <c r="AF108" s="26" t="str">
        <f t="shared" si="24"/>
        <v/>
      </c>
      <c r="AG108" s="26" t="str">
        <f t="shared" si="25"/>
        <v/>
      </c>
    </row>
    <row r="109" spans="17:33" x14ac:dyDescent="0.2">
      <c r="Q109">
        <v>63</v>
      </c>
      <c r="W109" s="26" t="str">
        <f t="shared" si="22"/>
        <v/>
      </c>
      <c r="X109" s="26" t="str">
        <f t="shared" si="23"/>
        <v/>
      </c>
      <c r="Z109">
        <v>63</v>
      </c>
      <c r="AF109" s="26" t="str">
        <f t="shared" si="24"/>
        <v/>
      </c>
      <c r="AG109" s="26" t="str">
        <f t="shared" si="25"/>
        <v/>
      </c>
    </row>
    <row r="110" spans="17:33" x14ac:dyDescent="0.2">
      <c r="Q110">
        <v>64</v>
      </c>
      <c r="W110" s="26" t="str">
        <f t="shared" si="22"/>
        <v/>
      </c>
      <c r="X110" s="26" t="str">
        <f t="shared" si="23"/>
        <v/>
      </c>
      <c r="Z110">
        <v>64</v>
      </c>
      <c r="AF110" s="26" t="str">
        <f t="shared" si="24"/>
        <v/>
      </c>
      <c r="AG110" s="26" t="str">
        <f t="shared" si="25"/>
        <v/>
      </c>
    </row>
    <row r="111" spans="17:33" x14ac:dyDescent="0.2">
      <c r="Q111">
        <v>65</v>
      </c>
      <c r="W111" s="26" t="str">
        <f t="shared" si="22"/>
        <v/>
      </c>
      <c r="X111" s="26" t="str">
        <f t="shared" si="23"/>
        <v/>
      </c>
      <c r="Z111">
        <v>65</v>
      </c>
      <c r="AF111" s="26" t="str">
        <f t="shared" si="24"/>
        <v/>
      </c>
      <c r="AG111" s="26" t="str">
        <f t="shared" si="25"/>
        <v/>
      </c>
    </row>
    <row r="112" spans="17:33" x14ac:dyDescent="0.2">
      <c r="Q112">
        <v>66</v>
      </c>
      <c r="W112" s="26" t="str">
        <f t="shared" ref="W112:W175" si="26">IF(R112=$C$8,ROW(),"")</f>
        <v/>
      </c>
      <c r="X112" s="26" t="str">
        <f t="shared" ref="X112:X175" si="27">IF(R112=$C$10,ROW(),"")</f>
        <v/>
      </c>
      <c r="Z112">
        <v>66</v>
      </c>
      <c r="AF112" s="26" t="str">
        <f t="shared" si="24"/>
        <v/>
      </c>
      <c r="AG112" s="26" t="str">
        <f t="shared" si="25"/>
        <v/>
      </c>
    </row>
    <row r="113" spans="17:33" x14ac:dyDescent="0.2">
      <c r="Q113">
        <v>67</v>
      </c>
      <c r="W113" s="26" t="str">
        <f t="shared" si="26"/>
        <v/>
      </c>
      <c r="X113" s="26" t="str">
        <f t="shared" si="27"/>
        <v/>
      </c>
      <c r="Z113">
        <v>67</v>
      </c>
      <c r="AF113" s="26" t="str">
        <f t="shared" si="24"/>
        <v/>
      </c>
      <c r="AG113" s="26" t="str">
        <f t="shared" si="25"/>
        <v/>
      </c>
    </row>
    <row r="114" spans="17:33" x14ac:dyDescent="0.2">
      <c r="Q114">
        <v>68</v>
      </c>
      <c r="W114" s="26" t="str">
        <f t="shared" si="26"/>
        <v/>
      </c>
      <c r="X114" s="26" t="str">
        <f t="shared" si="27"/>
        <v/>
      </c>
      <c r="Z114">
        <v>68</v>
      </c>
      <c r="AF114" s="26" t="str">
        <f t="shared" si="24"/>
        <v/>
      </c>
      <c r="AG114" s="26" t="str">
        <f t="shared" si="25"/>
        <v/>
      </c>
    </row>
    <row r="115" spans="17:33" x14ac:dyDescent="0.2">
      <c r="Q115">
        <v>69</v>
      </c>
      <c r="W115" s="26" t="str">
        <f t="shared" si="26"/>
        <v/>
      </c>
      <c r="X115" s="26" t="str">
        <f t="shared" si="27"/>
        <v/>
      </c>
      <c r="Z115">
        <v>69</v>
      </c>
      <c r="AF115" s="26" t="str">
        <f t="shared" si="24"/>
        <v/>
      </c>
      <c r="AG115" s="26" t="str">
        <f t="shared" si="25"/>
        <v/>
      </c>
    </row>
    <row r="116" spans="17:33" x14ac:dyDescent="0.2">
      <c r="Q116">
        <v>70</v>
      </c>
      <c r="W116" s="26" t="str">
        <f t="shared" si="26"/>
        <v/>
      </c>
      <c r="X116" s="26" t="str">
        <f t="shared" si="27"/>
        <v/>
      </c>
      <c r="Z116">
        <v>70</v>
      </c>
      <c r="AF116" s="26" t="str">
        <f t="shared" si="24"/>
        <v/>
      </c>
      <c r="AG116" s="26" t="str">
        <f t="shared" si="25"/>
        <v/>
      </c>
    </row>
    <row r="117" spans="17:33" x14ac:dyDescent="0.2">
      <c r="Q117">
        <v>71</v>
      </c>
      <c r="W117" s="26" t="str">
        <f t="shared" si="26"/>
        <v/>
      </c>
      <c r="X117" s="26" t="str">
        <f t="shared" si="27"/>
        <v/>
      </c>
      <c r="Z117">
        <v>71</v>
      </c>
      <c r="AF117" s="26" t="str">
        <f t="shared" si="24"/>
        <v/>
      </c>
      <c r="AG117" s="26" t="str">
        <f t="shared" si="25"/>
        <v/>
      </c>
    </row>
    <row r="118" spans="17:33" x14ac:dyDescent="0.2">
      <c r="Q118">
        <v>72</v>
      </c>
      <c r="W118" s="26" t="str">
        <f t="shared" si="26"/>
        <v/>
      </c>
      <c r="X118" s="26" t="str">
        <f t="shared" si="27"/>
        <v/>
      </c>
      <c r="Z118">
        <v>72</v>
      </c>
      <c r="AF118" s="26" t="str">
        <f t="shared" si="24"/>
        <v/>
      </c>
      <c r="AG118" s="26" t="str">
        <f t="shared" si="25"/>
        <v/>
      </c>
    </row>
    <row r="119" spans="17:33" x14ac:dyDescent="0.2">
      <c r="Q119">
        <v>73</v>
      </c>
      <c r="W119" s="26" t="str">
        <f t="shared" si="26"/>
        <v/>
      </c>
      <c r="X119" s="26" t="str">
        <f t="shared" si="27"/>
        <v/>
      </c>
      <c r="Z119">
        <v>73</v>
      </c>
      <c r="AF119" s="26" t="str">
        <f t="shared" si="24"/>
        <v/>
      </c>
      <c r="AG119" s="26" t="str">
        <f t="shared" si="25"/>
        <v/>
      </c>
    </row>
    <row r="120" spans="17:33" x14ac:dyDescent="0.2">
      <c r="Q120">
        <v>74</v>
      </c>
      <c r="W120" s="26" t="str">
        <f t="shared" si="26"/>
        <v/>
      </c>
      <c r="X120" s="26" t="str">
        <f t="shared" si="27"/>
        <v/>
      </c>
      <c r="Z120">
        <v>74</v>
      </c>
      <c r="AF120" s="26" t="str">
        <f t="shared" si="24"/>
        <v/>
      </c>
      <c r="AG120" s="26" t="str">
        <f t="shared" si="25"/>
        <v/>
      </c>
    </row>
    <row r="121" spans="17:33" x14ac:dyDescent="0.2">
      <c r="Q121">
        <v>75</v>
      </c>
      <c r="W121" s="26" t="str">
        <f t="shared" si="26"/>
        <v/>
      </c>
      <c r="X121" s="26" t="str">
        <f t="shared" si="27"/>
        <v/>
      </c>
      <c r="Z121">
        <v>75</v>
      </c>
      <c r="AF121" s="26" t="str">
        <f t="shared" si="24"/>
        <v/>
      </c>
      <c r="AG121" s="26" t="str">
        <f t="shared" si="25"/>
        <v/>
      </c>
    </row>
    <row r="122" spans="17:33" x14ac:dyDescent="0.2">
      <c r="Q122">
        <v>76</v>
      </c>
      <c r="W122" s="26" t="str">
        <f t="shared" si="26"/>
        <v/>
      </c>
      <c r="X122" s="26" t="str">
        <f t="shared" si="27"/>
        <v/>
      </c>
      <c r="Z122">
        <v>76</v>
      </c>
      <c r="AF122" s="26" t="str">
        <f t="shared" si="24"/>
        <v/>
      </c>
      <c r="AG122" s="26" t="str">
        <f t="shared" si="25"/>
        <v/>
      </c>
    </row>
    <row r="123" spans="17:33" x14ac:dyDescent="0.2">
      <c r="Q123">
        <v>77</v>
      </c>
      <c r="W123" s="26" t="str">
        <f t="shared" si="26"/>
        <v/>
      </c>
      <c r="X123" s="26" t="str">
        <f t="shared" si="27"/>
        <v/>
      </c>
      <c r="Z123">
        <v>77</v>
      </c>
      <c r="AF123" s="26" t="str">
        <f t="shared" si="24"/>
        <v/>
      </c>
      <c r="AG123" s="26" t="str">
        <f t="shared" si="25"/>
        <v/>
      </c>
    </row>
    <row r="124" spans="17:33" x14ac:dyDescent="0.2">
      <c r="Q124">
        <v>78</v>
      </c>
      <c r="W124" s="26" t="str">
        <f t="shared" si="26"/>
        <v/>
      </c>
      <c r="X124" s="26" t="str">
        <f t="shared" si="27"/>
        <v/>
      </c>
      <c r="Z124">
        <v>78</v>
      </c>
      <c r="AF124" s="26" t="str">
        <f t="shared" si="24"/>
        <v/>
      </c>
      <c r="AG124" s="26" t="str">
        <f t="shared" si="25"/>
        <v/>
      </c>
    </row>
    <row r="125" spans="17:33" x14ac:dyDescent="0.2">
      <c r="Q125">
        <v>79</v>
      </c>
      <c r="W125" s="26" t="str">
        <f t="shared" si="26"/>
        <v/>
      </c>
      <c r="X125" s="26" t="str">
        <f t="shared" si="27"/>
        <v/>
      </c>
      <c r="Z125">
        <v>79</v>
      </c>
      <c r="AF125" s="26" t="str">
        <f t="shared" si="24"/>
        <v/>
      </c>
      <c r="AG125" s="26" t="str">
        <f t="shared" si="25"/>
        <v/>
      </c>
    </row>
    <row r="126" spans="17:33" x14ac:dyDescent="0.2">
      <c r="Q126">
        <v>80</v>
      </c>
      <c r="W126" s="26" t="str">
        <f t="shared" si="26"/>
        <v/>
      </c>
      <c r="X126" s="26" t="str">
        <f t="shared" si="27"/>
        <v/>
      </c>
      <c r="Z126">
        <v>80</v>
      </c>
      <c r="AF126" s="26" t="str">
        <f t="shared" si="24"/>
        <v/>
      </c>
      <c r="AG126" s="26" t="str">
        <f t="shared" si="25"/>
        <v/>
      </c>
    </row>
    <row r="127" spans="17:33" x14ac:dyDescent="0.2">
      <c r="Q127">
        <v>81</v>
      </c>
      <c r="W127" s="26" t="str">
        <f t="shared" si="26"/>
        <v/>
      </c>
      <c r="X127" s="26" t="str">
        <f t="shared" si="27"/>
        <v/>
      </c>
      <c r="Z127">
        <v>81</v>
      </c>
      <c r="AF127" s="26" t="str">
        <f t="shared" si="24"/>
        <v/>
      </c>
      <c r="AG127" s="26" t="str">
        <f t="shared" si="25"/>
        <v/>
      </c>
    </row>
    <row r="128" spans="17:33" x14ac:dyDescent="0.2">
      <c r="Q128">
        <v>82</v>
      </c>
      <c r="W128" s="26" t="str">
        <f t="shared" si="26"/>
        <v/>
      </c>
      <c r="X128" s="26" t="str">
        <f t="shared" si="27"/>
        <v/>
      </c>
      <c r="Z128">
        <v>82</v>
      </c>
      <c r="AF128" s="26" t="str">
        <f t="shared" si="24"/>
        <v/>
      </c>
      <c r="AG128" s="26" t="str">
        <f t="shared" si="25"/>
        <v/>
      </c>
    </row>
    <row r="129" spans="17:33" x14ac:dyDescent="0.2">
      <c r="Q129">
        <v>83</v>
      </c>
      <c r="W129" s="26" t="str">
        <f t="shared" si="26"/>
        <v/>
      </c>
      <c r="X129" s="26" t="str">
        <f t="shared" si="27"/>
        <v/>
      </c>
      <c r="Z129">
        <v>83</v>
      </c>
      <c r="AF129" s="26" t="str">
        <f t="shared" si="24"/>
        <v/>
      </c>
      <c r="AG129" s="26" t="str">
        <f t="shared" si="25"/>
        <v/>
      </c>
    </row>
    <row r="130" spans="17:33" x14ac:dyDescent="0.2">
      <c r="Q130">
        <v>84</v>
      </c>
      <c r="W130" s="26" t="str">
        <f t="shared" si="26"/>
        <v/>
      </c>
      <c r="X130" s="26" t="str">
        <f t="shared" si="27"/>
        <v/>
      </c>
      <c r="Z130">
        <v>84</v>
      </c>
      <c r="AF130" s="26" t="str">
        <f t="shared" si="24"/>
        <v/>
      </c>
      <c r="AG130" s="26" t="str">
        <f t="shared" si="25"/>
        <v/>
      </c>
    </row>
    <row r="131" spans="17:33" x14ac:dyDescent="0.2">
      <c r="Q131">
        <v>85</v>
      </c>
      <c r="W131" s="26" t="str">
        <f t="shared" si="26"/>
        <v/>
      </c>
      <c r="X131" s="26" t="str">
        <f t="shared" si="27"/>
        <v/>
      </c>
      <c r="Z131">
        <v>85</v>
      </c>
      <c r="AF131" s="26" t="str">
        <f t="shared" si="24"/>
        <v/>
      </c>
      <c r="AG131" s="26" t="str">
        <f t="shared" si="25"/>
        <v/>
      </c>
    </row>
    <row r="132" spans="17:33" x14ac:dyDescent="0.2">
      <c r="Q132">
        <v>86</v>
      </c>
      <c r="W132" s="26" t="str">
        <f t="shared" si="26"/>
        <v/>
      </c>
      <c r="X132" s="26" t="str">
        <f t="shared" si="27"/>
        <v/>
      </c>
      <c r="Z132">
        <v>86</v>
      </c>
      <c r="AF132" s="26" t="str">
        <f t="shared" si="24"/>
        <v/>
      </c>
      <c r="AG132" s="26" t="str">
        <f t="shared" si="25"/>
        <v/>
      </c>
    </row>
    <row r="133" spans="17:33" x14ac:dyDescent="0.2">
      <c r="Q133">
        <v>87</v>
      </c>
      <c r="W133" s="26" t="str">
        <f t="shared" si="26"/>
        <v/>
      </c>
      <c r="X133" s="26" t="str">
        <f t="shared" si="27"/>
        <v/>
      </c>
      <c r="Z133">
        <v>87</v>
      </c>
      <c r="AF133" s="26" t="str">
        <f t="shared" si="24"/>
        <v/>
      </c>
      <c r="AG133" s="26" t="str">
        <f t="shared" si="25"/>
        <v/>
      </c>
    </row>
    <row r="134" spans="17:33" x14ac:dyDescent="0.2">
      <c r="Q134">
        <v>88</v>
      </c>
      <c r="W134" s="26" t="str">
        <f t="shared" si="26"/>
        <v/>
      </c>
      <c r="X134" s="26" t="str">
        <f t="shared" si="27"/>
        <v/>
      </c>
      <c r="Z134">
        <v>88</v>
      </c>
      <c r="AF134" s="26" t="str">
        <f t="shared" si="24"/>
        <v/>
      </c>
      <c r="AG134" s="26" t="str">
        <f t="shared" si="25"/>
        <v/>
      </c>
    </row>
    <row r="135" spans="17:33" x14ac:dyDescent="0.2">
      <c r="Q135">
        <v>89</v>
      </c>
      <c r="W135" s="26" t="str">
        <f t="shared" si="26"/>
        <v/>
      </c>
      <c r="X135" s="26" t="str">
        <f t="shared" si="27"/>
        <v/>
      </c>
      <c r="Z135">
        <v>89</v>
      </c>
      <c r="AF135" s="26" t="str">
        <f t="shared" si="24"/>
        <v/>
      </c>
      <c r="AG135" s="26" t="str">
        <f t="shared" si="25"/>
        <v/>
      </c>
    </row>
    <row r="136" spans="17:33" x14ac:dyDescent="0.2">
      <c r="Q136">
        <v>90</v>
      </c>
      <c r="W136" s="26" t="str">
        <f t="shared" si="26"/>
        <v/>
      </c>
      <c r="X136" s="26" t="str">
        <f t="shared" si="27"/>
        <v/>
      </c>
      <c r="Z136">
        <v>90</v>
      </c>
      <c r="AF136" s="26" t="str">
        <f t="shared" si="24"/>
        <v/>
      </c>
      <c r="AG136" s="26" t="str">
        <f t="shared" si="25"/>
        <v/>
      </c>
    </row>
    <row r="137" spans="17:33" x14ac:dyDescent="0.2">
      <c r="Q137">
        <v>91</v>
      </c>
      <c r="W137" s="26" t="str">
        <f t="shared" si="26"/>
        <v/>
      </c>
      <c r="X137" s="26" t="str">
        <f t="shared" si="27"/>
        <v/>
      </c>
      <c r="Z137">
        <v>91</v>
      </c>
      <c r="AF137" s="26" t="str">
        <f t="shared" si="24"/>
        <v/>
      </c>
      <c r="AG137" s="26" t="str">
        <f t="shared" si="25"/>
        <v/>
      </c>
    </row>
    <row r="138" spans="17:33" x14ac:dyDescent="0.2">
      <c r="Q138">
        <v>92</v>
      </c>
      <c r="W138" s="26" t="str">
        <f t="shared" si="26"/>
        <v/>
      </c>
      <c r="X138" s="26" t="str">
        <f t="shared" si="27"/>
        <v/>
      </c>
      <c r="Z138">
        <v>92</v>
      </c>
      <c r="AF138" s="26" t="str">
        <f t="shared" si="24"/>
        <v/>
      </c>
      <c r="AG138" s="26" t="str">
        <f t="shared" si="25"/>
        <v/>
      </c>
    </row>
    <row r="139" spans="17:33" x14ac:dyDescent="0.2">
      <c r="Q139">
        <v>93</v>
      </c>
      <c r="W139" s="26" t="str">
        <f t="shared" si="26"/>
        <v/>
      </c>
      <c r="X139" s="26" t="str">
        <f t="shared" si="27"/>
        <v/>
      </c>
      <c r="Z139">
        <v>93</v>
      </c>
      <c r="AF139" s="26" t="str">
        <f t="shared" si="24"/>
        <v/>
      </c>
      <c r="AG139" s="26" t="str">
        <f t="shared" si="25"/>
        <v/>
      </c>
    </row>
    <row r="140" spans="17:33" x14ac:dyDescent="0.2">
      <c r="Q140">
        <v>94</v>
      </c>
      <c r="W140" s="26" t="str">
        <f t="shared" si="26"/>
        <v/>
      </c>
      <c r="X140" s="26" t="str">
        <f t="shared" si="27"/>
        <v/>
      </c>
      <c r="Z140">
        <v>94</v>
      </c>
      <c r="AF140" s="26" t="str">
        <f t="shared" si="24"/>
        <v/>
      </c>
      <c r="AG140" s="26" t="str">
        <f t="shared" si="25"/>
        <v/>
      </c>
    </row>
    <row r="141" spans="17:33" x14ac:dyDescent="0.2">
      <c r="Q141">
        <v>95</v>
      </c>
      <c r="W141" s="26" t="str">
        <f t="shared" si="26"/>
        <v/>
      </c>
      <c r="X141" s="26" t="str">
        <f t="shared" si="27"/>
        <v/>
      </c>
      <c r="Z141">
        <v>95</v>
      </c>
      <c r="AF141" s="26" t="str">
        <f t="shared" si="24"/>
        <v/>
      </c>
      <c r="AG141" s="26" t="str">
        <f t="shared" si="25"/>
        <v/>
      </c>
    </row>
    <row r="142" spans="17:33" x14ac:dyDescent="0.2">
      <c r="Q142">
        <v>96</v>
      </c>
      <c r="W142" s="26" t="str">
        <f t="shared" si="26"/>
        <v/>
      </c>
      <c r="X142" s="26" t="str">
        <f t="shared" si="27"/>
        <v/>
      </c>
      <c r="Z142">
        <v>96</v>
      </c>
      <c r="AF142" s="26" t="str">
        <f t="shared" si="24"/>
        <v/>
      </c>
      <c r="AG142" s="26" t="str">
        <f t="shared" si="25"/>
        <v/>
      </c>
    </row>
    <row r="143" spans="17:33" x14ac:dyDescent="0.2">
      <c r="Q143">
        <v>97</v>
      </c>
      <c r="W143" s="26" t="str">
        <f t="shared" si="26"/>
        <v/>
      </c>
      <c r="X143" s="26" t="str">
        <f t="shared" si="27"/>
        <v/>
      </c>
      <c r="Z143">
        <v>97</v>
      </c>
      <c r="AF143" s="26" t="str">
        <f t="shared" si="24"/>
        <v/>
      </c>
      <c r="AG143" s="26" t="str">
        <f t="shared" si="25"/>
        <v/>
      </c>
    </row>
    <row r="144" spans="17:33" x14ac:dyDescent="0.2">
      <c r="Q144">
        <v>98</v>
      </c>
      <c r="W144" s="26" t="str">
        <f t="shared" si="26"/>
        <v/>
      </c>
      <c r="X144" s="26" t="str">
        <f t="shared" si="27"/>
        <v/>
      </c>
      <c r="Z144">
        <v>98</v>
      </c>
      <c r="AF144" s="26" t="str">
        <f t="shared" si="24"/>
        <v/>
      </c>
      <c r="AG144" s="26" t="str">
        <f t="shared" si="25"/>
        <v/>
      </c>
    </row>
    <row r="145" spans="17:33" x14ac:dyDescent="0.2">
      <c r="Q145">
        <v>99</v>
      </c>
      <c r="W145" s="26" t="str">
        <f t="shared" si="26"/>
        <v/>
      </c>
      <c r="X145" s="26" t="str">
        <f t="shared" si="27"/>
        <v/>
      </c>
      <c r="Z145">
        <v>99</v>
      </c>
      <c r="AF145" s="26" t="str">
        <f t="shared" si="24"/>
        <v/>
      </c>
      <c r="AG145" s="26" t="str">
        <f t="shared" si="25"/>
        <v/>
      </c>
    </row>
    <row r="146" spans="17:33" x14ac:dyDescent="0.2">
      <c r="Q146">
        <v>100</v>
      </c>
      <c r="W146" s="26" t="str">
        <f t="shared" si="26"/>
        <v/>
      </c>
      <c r="X146" s="26" t="str">
        <f t="shared" si="27"/>
        <v/>
      </c>
      <c r="Z146">
        <v>100</v>
      </c>
      <c r="AF146" s="26" t="str">
        <f t="shared" si="24"/>
        <v/>
      </c>
      <c r="AG146" s="26" t="str">
        <f t="shared" si="25"/>
        <v/>
      </c>
    </row>
    <row r="147" spans="17:33" x14ac:dyDescent="0.2">
      <c r="Q147">
        <v>101</v>
      </c>
      <c r="W147" s="26" t="str">
        <f t="shared" si="26"/>
        <v/>
      </c>
      <c r="X147" s="26" t="str">
        <f t="shared" si="27"/>
        <v/>
      </c>
      <c r="Z147">
        <v>101</v>
      </c>
      <c r="AF147" s="26" t="str">
        <f t="shared" si="24"/>
        <v/>
      </c>
      <c r="AG147" s="26" t="str">
        <f t="shared" si="25"/>
        <v/>
      </c>
    </row>
    <row r="148" spans="17:33" x14ac:dyDescent="0.2">
      <c r="Q148">
        <v>102</v>
      </c>
      <c r="W148" s="26" t="str">
        <f t="shared" si="26"/>
        <v/>
      </c>
      <c r="X148" s="26" t="str">
        <f t="shared" si="27"/>
        <v/>
      </c>
      <c r="Z148">
        <v>102</v>
      </c>
      <c r="AF148" s="26" t="str">
        <f t="shared" si="24"/>
        <v/>
      </c>
      <c r="AG148" s="26" t="str">
        <f t="shared" si="25"/>
        <v/>
      </c>
    </row>
    <row r="149" spans="17:33" x14ac:dyDescent="0.2">
      <c r="Q149">
        <v>103</v>
      </c>
      <c r="W149" s="26" t="str">
        <f t="shared" si="26"/>
        <v/>
      </c>
      <c r="X149" s="26" t="str">
        <f t="shared" si="27"/>
        <v/>
      </c>
      <c r="Z149">
        <v>103</v>
      </c>
      <c r="AF149" s="26" t="str">
        <f t="shared" si="24"/>
        <v/>
      </c>
      <c r="AG149" s="26" t="str">
        <f t="shared" si="25"/>
        <v/>
      </c>
    </row>
    <row r="150" spans="17:33" x14ac:dyDescent="0.2">
      <c r="Q150">
        <v>104</v>
      </c>
      <c r="W150" s="26" t="str">
        <f t="shared" si="26"/>
        <v/>
      </c>
      <c r="X150" s="26" t="str">
        <f t="shared" si="27"/>
        <v/>
      </c>
      <c r="Z150">
        <v>104</v>
      </c>
      <c r="AF150" s="26" t="str">
        <f t="shared" si="24"/>
        <v/>
      </c>
      <c r="AG150" s="26" t="str">
        <f t="shared" si="25"/>
        <v/>
      </c>
    </row>
    <row r="151" spans="17:33" x14ac:dyDescent="0.2">
      <c r="Q151">
        <v>105</v>
      </c>
      <c r="W151" s="26" t="str">
        <f t="shared" si="26"/>
        <v/>
      </c>
      <c r="X151" s="26" t="str">
        <f t="shared" si="27"/>
        <v/>
      </c>
      <c r="Z151">
        <v>105</v>
      </c>
      <c r="AF151" s="26" t="str">
        <f t="shared" si="24"/>
        <v/>
      </c>
      <c r="AG151" s="26" t="str">
        <f t="shared" si="25"/>
        <v/>
      </c>
    </row>
    <row r="152" spans="17:33" x14ac:dyDescent="0.2">
      <c r="Q152">
        <v>106</v>
      </c>
      <c r="W152" s="26" t="str">
        <f t="shared" si="26"/>
        <v/>
      </c>
      <c r="X152" s="26" t="str">
        <f t="shared" si="27"/>
        <v/>
      </c>
      <c r="Z152">
        <v>106</v>
      </c>
      <c r="AF152" s="26" t="str">
        <f t="shared" si="24"/>
        <v/>
      </c>
      <c r="AG152" s="26" t="str">
        <f t="shared" si="25"/>
        <v/>
      </c>
    </row>
    <row r="153" spans="17:33" x14ac:dyDescent="0.2">
      <c r="Q153">
        <v>107</v>
      </c>
      <c r="W153" s="26" t="str">
        <f t="shared" si="26"/>
        <v/>
      </c>
      <c r="X153" s="26" t="str">
        <f t="shared" si="27"/>
        <v/>
      </c>
      <c r="Z153">
        <v>107</v>
      </c>
      <c r="AF153" s="26" t="str">
        <f t="shared" si="24"/>
        <v/>
      </c>
      <c r="AG153" s="26" t="str">
        <f t="shared" si="25"/>
        <v/>
      </c>
    </row>
    <row r="154" spans="17:33" x14ac:dyDescent="0.2">
      <c r="Q154">
        <v>108</v>
      </c>
      <c r="W154" s="26" t="str">
        <f t="shared" si="26"/>
        <v/>
      </c>
      <c r="X154" s="26" t="str">
        <f t="shared" si="27"/>
        <v/>
      </c>
      <c r="Z154">
        <v>108</v>
      </c>
      <c r="AF154" s="26" t="str">
        <f t="shared" si="24"/>
        <v/>
      </c>
      <c r="AG154" s="26" t="str">
        <f t="shared" si="25"/>
        <v/>
      </c>
    </row>
    <row r="155" spans="17:33" x14ac:dyDescent="0.2">
      <c r="Q155">
        <v>109</v>
      </c>
      <c r="W155" s="26" t="str">
        <f t="shared" si="26"/>
        <v/>
      </c>
      <c r="X155" s="26" t="str">
        <f t="shared" si="27"/>
        <v/>
      </c>
      <c r="Z155">
        <v>109</v>
      </c>
      <c r="AF155" s="26" t="str">
        <f t="shared" si="24"/>
        <v/>
      </c>
      <c r="AG155" s="26" t="str">
        <f t="shared" si="25"/>
        <v/>
      </c>
    </row>
    <row r="156" spans="17:33" x14ac:dyDescent="0.2">
      <c r="Q156">
        <v>110</v>
      </c>
      <c r="W156" s="26" t="str">
        <f t="shared" si="26"/>
        <v/>
      </c>
      <c r="X156" s="26" t="str">
        <f t="shared" si="27"/>
        <v/>
      </c>
      <c r="Z156">
        <v>110</v>
      </c>
      <c r="AF156" s="26" t="str">
        <f t="shared" si="24"/>
        <v/>
      </c>
      <c r="AG156" s="26" t="str">
        <f t="shared" si="25"/>
        <v/>
      </c>
    </row>
    <row r="157" spans="17:33" x14ac:dyDescent="0.2">
      <c r="Q157">
        <v>111</v>
      </c>
      <c r="W157" s="26" t="str">
        <f t="shared" si="26"/>
        <v/>
      </c>
      <c r="X157" s="26" t="str">
        <f t="shared" si="27"/>
        <v/>
      </c>
      <c r="Z157">
        <v>111</v>
      </c>
      <c r="AF157" s="26" t="str">
        <f t="shared" si="24"/>
        <v/>
      </c>
      <c r="AG157" s="26" t="str">
        <f t="shared" si="25"/>
        <v/>
      </c>
    </row>
    <row r="158" spans="17:33" x14ac:dyDescent="0.2">
      <c r="Q158">
        <v>112</v>
      </c>
      <c r="W158" s="26" t="str">
        <f t="shared" si="26"/>
        <v/>
      </c>
      <c r="X158" s="26" t="str">
        <f t="shared" si="27"/>
        <v/>
      </c>
      <c r="Z158">
        <v>112</v>
      </c>
      <c r="AF158" s="26" t="str">
        <f t="shared" si="24"/>
        <v/>
      </c>
      <c r="AG158" s="26" t="str">
        <f t="shared" si="25"/>
        <v/>
      </c>
    </row>
    <row r="159" spans="17:33" x14ac:dyDescent="0.2">
      <c r="Q159">
        <v>113</v>
      </c>
      <c r="W159" s="26" t="str">
        <f t="shared" si="26"/>
        <v/>
      </c>
      <c r="X159" s="26" t="str">
        <f t="shared" si="27"/>
        <v/>
      </c>
      <c r="Z159">
        <v>113</v>
      </c>
      <c r="AF159" s="26" t="str">
        <f t="shared" si="24"/>
        <v/>
      </c>
      <c r="AG159" s="26" t="str">
        <f t="shared" si="25"/>
        <v/>
      </c>
    </row>
    <row r="160" spans="17:33" x14ac:dyDescent="0.2">
      <c r="Q160">
        <v>114</v>
      </c>
      <c r="W160" s="26" t="str">
        <f t="shared" si="26"/>
        <v/>
      </c>
      <c r="X160" s="26" t="str">
        <f t="shared" si="27"/>
        <v/>
      </c>
      <c r="Z160">
        <v>114</v>
      </c>
      <c r="AF160" s="26" t="str">
        <f t="shared" si="24"/>
        <v/>
      </c>
      <c r="AG160" s="26" t="str">
        <f t="shared" si="25"/>
        <v/>
      </c>
    </row>
    <row r="161" spans="17:33" x14ac:dyDescent="0.2">
      <c r="Q161">
        <v>115</v>
      </c>
      <c r="W161" s="26" t="str">
        <f t="shared" si="26"/>
        <v/>
      </c>
      <c r="X161" s="26" t="str">
        <f t="shared" si="27"/>
        <v/>
      </c>
      <c r="Z161">
        <v>115</v>
      </c>
      <c r="AF161" s="26" t="str">
        <f t="shared" si="24"/>
        <v/>
      </c>
      <c r="AG161" s="26" t="str">
        <f t="shared" si="25"/>
        <v/>
      </c>
    </row>
    <row r="162" spans="17:33" x14ac:dyDescent="0.2">
      <c r="Q162">
        <v>116</v>
      </c>
      <c r="W162" s="26" t="str">
        <f t="shared" si="26"/>
        <v/>
      </c>
      <c r="X162" s="26" t="str">
        <f t="shared" si="27"/>
        <v/>
      </c>
      <c r="Z162">
        <v>116</v>
      </c>
      <c r="AF162" s="26" t="str">
        <f t="shared" si="24"/>
        <v/>
      </c>
      <c r="AG162" s="26" t="str">
        <f t="shared" si="25"/>
        <v/>
      </c>
    </row>
    <row r="163" spans="17:33" x14ac:dyDescent="0.2">
      <c r="Q163">
        <v>117</v>
      </c>
      <c r="W163" s="26" t="str">
        <f t="shared" si="26"/>
        <v/>
      </c>
      <c r="X163" s="26" t="str">
        <f t="shared" si="27"/>
        <v/>
      </c>
      <c r="Z163">
        <v>117</v>
      </c>
      <c r="AF163" s="26" t="str">
        <f t="shared" si="24"/>
        <v/>
      </c>
      <c r="AG163" s="26" t="str">
        <f t="shared" si="25"/>
        <v/>
      </c>
    </row>
    <row r="164" spans="17:33" x14ac:dyDescent="0.2">
      <c r="Q164">
        <v>118</v>
      </c>
      <c r="W164" s="26" t="str">
        <f t="shared" si="26"/>
        <v/>
      </c>
      <c r="X164" s="26" t="str">
        <f t="shared" si="27"/>
        <v/>
      </c>
      <c r="Z164">
        <v>118</v>
      </c>
      <c r="AF164" s="26" t="str">
        <f t="shared" si="24"/>
        <v/>
      </c>
      <c r="AG164" s="26" t="str">
        <f t="shared" si="25"/>
        <v/>
      </c>
    </row>
    <row r="165" spans="17:33" x14ac:dyDescent="0.2">
      <c r="Q165">
        <v>119</v>
      </c>
      <c r="W165" s="26" t="str">
        <f t="shared" si="26"/>
        <v/>
      </c>
      <c r="X165" s="26" t="str">
        <f t="shared" si="27"/>
        <v/>
      </c>
      <c r="Z165">
        <v>119</v>
      </c>
      <c r="AF165" s="26" t="str">
        <f t="shared" si="24"/>
        <v/>
      </c>
      <c r="AG165" s="26" t="str">
        <f t="shared" si="25"/>
        <v/>
      </c>
    </row>
    <row r="166" spans="17:33" x14ac:dyDescent="0.2">
      <c r="Q166">
        <v>120</v>
      </c>
      <c r="W166" s="26" t="str">
        <f t="shared" si="26"/>
        <v/>
      </c>
      <c r="X166" s="26" t="str">
        <f t="shared" si="27"/>
        <v/>
      </c>
      <c r="Z166">
        <v>120</v>
      </c>
      <c r="AF166" s="26" t="str">
        <f t="shared" si="24"/>
        <v/>
      </c>
      <c r="AG166" s="26" t="str">
        <f t="shared" si="25"/>
        <v/>
      </c>
    </row>
    <row r="167" spans="17:33" x14ac:dyDescent="0.2">
      <c r="Q167">
        <v>121</v>
      </c>
      <c r="W167" s="26" t="str">
        <f t="shared" si="26"/>
        <v/>
      </c>
      <c r="X167" s="26" t="str">
        <f t="shared" si="27"/>
        <v/>
      </c>
      <c r="Z167">
        <v>121</v>
      </c>
      <c r="AF167" s="26" t="str">
        <f t="shared" si="24"/>
        <v/>
      </c>
      <c r="AG167" s="26" t="str">
        <f t="shared" si="25"/>
        <v/>
      </c>
    </row>
    <row r="168" spans="17:33" x14ac:dyDescent="0.2">
      <c r="Q168">
        <v>122</v>
      </c>
      <c r="W168" s="26" t="str">
        <f t="shared" si="26"/>
        <v/>
      </c>
      <c r="X168" s="26" t="str">
        <f t="shared" si="27"/>
        <v/>
      </c>
      <c r="Z168">
        <v>122</v>
      </c>
      <c r="AF168" s="26" t="str">
        <f t="shared" si="24"/>
        <v/>
      </c>
      <c r="AG168" s="26" t="str">
        <f t="shared" si="25"/>
        <v/>
      </c>
    </row>
    <row r="169" spans="17:33" x14ac:dyDescent="0.2">
      <c r="Q169">
        <v>123</v>
      </c>
      <c r="W169" s="26" t="str">
        <f t="shared" si="26"/>
        <v/>
      </c>
      <c r="X169" s="26" t="str">
        <f t="shared" si="27"/>
        <v/>
      </c>
      <c r="Z169">
        <v>123</v>
      </c>
      <c r="AF169" s="26" t="str">
        <f t="shared" si="24"/>
        <v/>
      </c>
      <c r="AG169" s="26" t="str">
        <f t="shared" si="25"/>
        <v/>
      </c>
    </row>
    <row r="170" spans="17:33" x14ac:dyDescent="0.2">
      <c r="Q170">
        <v>124</v>
      </c>
      <c r="W170" s="26" t="str">
        <f t="shared" si="26"/>
        <v/>
      </c>
      <c r="X170" s="26" t="str">
        <f t="shared" si="27"/>
        <v/>
      </c>
      <c r="Z170">
        <v>124</v>
      </c>
      <c r="AF170" s="26" t="str">
        <f t="shared" si="24"/>
        <v/>
      </c>
      <c r="AG170" s="26" t="str">
        <f t="shared" si="25"/>
        <v/>
      </c>
    </row>
    <row r="171" spans="17:33" x14ac:dyDescent="0.2">
      <c r="Q171">
        <v>125</v>
      </c>
      <c r="W171" s="26" t="str">
        <f t="shared" si="26"/>
        <v/>
      </c>
      <c r="X171" s="26" t="str">
        <f t="shared" si="27"/>
        <v/>
      </c>
      <c r="Z171">
        <v>125</v>
      </c>
      <c r="AF171" s="26" t="str">
        <f t="shared" ref="AF171:AF234" si="28">IF(AA171=$C$8,ROW(),"")</f>
        <v/>
      </c>
      <c r="AG171" s="26" t="str">
        <f t="shared" ref="AG171:AG234" si="29">IF(AA171=$C$10,ROW(),"")</f>
        <v/>
      </c>
    </row>
    <row r="172" spans="17:33" x14ac:dyDescent="0.2">
      <c r="Q172">
        <v>126</v>
      </c>
      <c r="W172" s="26" t="str">
        <f t="shared" si="26"/>
        <v/>
      </c>
      <c r="X172" s="26" t="str">
        <f t="shared" si="27"/>
        <v/>
      </c>
      <c r="Z172">
        <v>126</v>
      </c>
      <c r="AF172" s="26" t="str">
        <f t="shared" si="28"/>
        <v/>
      </c>
      <c r="AG172" s="26" t="str">
        <f t="shared" si="29"/>
        <v/>
      </c>
    </row>
    <row r="173" spans="17:33" x14ac:dyDescent="0.2">
      <c r="Q173">
        <v>127</v>
      </c>
      <c r="W173" s="26" t="str">
        <f t="shared" si="26"/>
        <v/>
      </c>
      <c r="X173" s="26" t="str">
        <f t="shared" si="27"/>
        <v/>
      </c>
      <c r="Z173">
        <v>127</v>
      </c>
      <c r="AF173" s="26" t="str">
        <f t="shared" si="28"/>
        <v/>
      </c>
      <c r="AG173" s="26" t="str">
        <f t="shared" si="29"/>
        <v/>
      </c>
    </row>
    <row r="174" spans="17:33" x14ac:dyDescent="0.2">
      <c r="Q174">
        <v>128</v>
      </c>
      <c r="W174" s="26" t="str">
        <f t="shared" si="26"/>
        <v/>
      </c>
      <c r="X174" s="26" t="str">
        <f t="shared" si="27"/>
        <v/>
      </c>
      <c r="Z174">
        <v>128</v>
      </c>
      <c r="AF174" s="26" t="str">
        <f t="shared" si="28"/>
        <v/>
      </c>
      <c r="AG174" s="26" t="str">
        <f t="shared" si="29"/>
        <v/>
      </c>
    </row>
    <row r="175" spans="17:33" x14ac:dyDescent="0.2">
      <c r="Q175">
        <v>129</v>
      </c>
      <c r="W175" s="26" t="str">
        <f t="shared" si="26"/>
        <v/>
      </c>
      <c r="X175" s="26" t="str">
        <f t="shared" si="27"/>
        <v/>
      </c>
      <c r="Z175">
        <v>129</v>
      </c>
      <c r="AF175" s="26" t="str">
        <f t="shared" si="28"/>
        <v/>
      </c>
      <c r="AG175" s="26" t="str">
        <f t="shared" si="29"/>
        <v/>
      </c>
    </row>
    <row r="176" spans="17:33" x14ac:dyDescent="0.2">
      <c r="Q176">
        <v>130</v>
      </c>
      <c r="W176" s="26" t="str">
        <f t="shared" ref="W176:W214" si="30">IF(R176=$C$8,ROW(),"")</f>
        <v/>
      </c>
      <c r="X176" s="26" t="str">
        <f t="shared" ref="X176:X214" si="31">IF(R176=$C$10,ROW(),"")</f>
        <v/>
      </c>
      <c r="Z176">
        <v>130</v>
      </c>
      <c r="AF176" s="26" t="str">
        <f t="shared" si="28"/>
        <v/>
      </c>
      <c r="AG176" s="26" t="str">
        <f t="shared" si="29"/>
        <v/>
      </c>
    </row>
    <row r="177" spans="17:33" x14ac:dyDescent="0.2">
      <c r="Q177">
        <v>131</v>
      </c>
      <c r="W177" s="26" t="str">
        <f t="shared" si="30"/>
        <v/>
      </c>
      <c r="X177" s="26" t="str">
        <f t="shared" si="31"/>
        <v/>
      </c>
      <c r="Z177">
        <v>131</v>
      </c>
      <c r="AF177" s="26" t="str">
        <f t="shared" si="28"/>
        <v/>
      </c>
      <c r="AG177" s="26" t="str">
        <f t="shared" si="29"/>
        <v/>
      </c>
    </row>
    <row r="178" spans="17:33" x14ac:dyDescent="0.2">
      <c r="Q178">
        <v>132</v>
      </c>
      <c r="W178" s="26" t="str">
        <f t="shared" si="30"/>
        <v/>
      </c>
      <c r="X178" s="26" t="str">
        <f t="shared" si="31"/>
        <v/>
      </c>
      <c r="Z178">
        <v>132</v>
      </c>
      <c r="AF178" s="26" t="str">
        <f t="shared" si="28"/>
        <v/>
      </c>
      <c r="AG178" s="26" t="str">
        <f t="shared" si="29"/>
        <v/>
      </c>
    </row>
    <row r="179" spans="17:33" x14ac:dyDescent="0.2">
      <c r="Q179">
        <v>133</v>
      </c>
      <c r="W179" s="26" t="str">
        <f t="shared" si="30"/>
        <v/>
      </c>
      <c r="X179" s="26" t="str">
        <f t="shared" si="31"/>
        <v/>
      </c>
      <c r="Z179">
        <v>133</v>
      </c>
      <c r="AF179" s="26" t="str">
        <f t="shared" si="28"/>
        <v/>
      </c>
      <c r="AG179" s="26" t="str">
        <f t="shared" si="29"/>
        <v/>
      </c>
    </row>
    <row r="180" spans="17:33" x14ac:dyDescent="0.2">
      <c r="Q180">
        <v>134</v>
      </c>
      <c r="W180" s="26" t="str">
        <f t="shared" si="30"/>
        <v/>
      </c>
      <c r="X180" s="26" t="str">
        <f t="shared" si="31"/>
        <v/>
      </c>
      <c r="Z180">
        <v>134</v>
      </c>
      <c r="AF180" s="26" t="str">
        <f t="shared" si="28"/>
        <v/>
      </c>
      <c r="AG180" s="26" t="str">
        <f t="shared" si="29"/>
        <v/>
      </c>
    </row>
    <row r="181" spans="17:33" x14ac:dyDescent="0.2">
      <c r="Q181">
        <v>135</v>
      </c>
      <c r="W181" s="26" t="str">
        <f t="shared" si="30"/>
        <v/>
      </c>
      <c r="X181" s="26" t="str">
        <f t="shared" si="31"/>
        <v/>
      </c>
      <c r="Z181">
        <v>135</v>
      </c>
      <c r="AF181" s="26" t="str">
        <f t="shared" si="28"/>
        <v/>
      </c>
      <c r="AG181" s="26" t="str">
        <f t="shared" si="29"/>
        <v/>
      </c>
    </row>
    <row r="182" spans="17:33" x14ac:dyDescent="0.2">
      <c r="Q182">
        <v>136</v>
      </c>
      <c r="W182" s="26" t="str">
        <f t="shared" si="30"/>
        <v/>
      </c>
      <c r="X182" s="26" t="str">
        <f t="shared" si="31"/>
        <v/>
      </c>
      <c r="Z182">
        <v>136</v>
      </c>
      <c r="AF182" s="26" t="str">
        <f t="shared" si="28"/>
        <v/>
      </c>
      <c r="AG182" s="26" t="str">
        <f t="shared" si="29"/>
        <v/>
      </c>
    </row>
    <row r="183" spans="17:33" x14ac:dyDescent="0.2">
      <c r="Q183">
        <v>137</v>
      </c>
      <c r="W183" s="26" t="str">
        <f t="shared" si="30"/>
        <v/>
      </c>
      <c r="X183" s="26" t="str">
        <f t="shared" si="31"/>
        <v/>
      </c>
      <c r="Z183">
        <v>137</v>
      </c>
      <c r="AF183" s="26" t="str">
        <f t="shared" si="28"/>
        <v/>
      </c>
      <c r="AG183" s="26" t="str">
        <f t="shared" si="29"/>
        <v/>
      </c>
    </row>
    <row r="184" spans="17:33" x14ac:dyDescent="0.2">
      <c r="Q184">
        <v>138</v>
      </c>
      <c r="W184" s="26" t="str">
        <f t="shared" si="30"/>
        <v/>
      </c>
      <c r="X184" s="26" t="str">
        <f t="shared" si="31"/>
        <v/>
      </c>
      <c r="Z184">
        <v>138</v>
      </c>
      <c r="AF184" s="26" t="str">
        <f t="shared" si="28"/>
        <v/>
      </c>
      <c r="AG184" s="26" t="str">
        <f t="shared" si="29"/>
        <v/>
      </c>
    </row>
    <row r="185" spans="17:33" x14ac:dyDescent="0.2">
      <c r="Q185">
        <v>139</v>
      </c>
      <c r="W185" s="26" t="str">
        <f t="shared" si="30"/>
        <v/>
      </c>
      <c r="X185" s="26" t="str">
        <f t="shared" si="31"/>
        <v/>
      </c>
      <c r="Z185">
        <v>139</v>
      </c>
      <c r="AF185" s="26" t="str">
        <f t="shared" si="28"/>
        <v/>
      </c>
      <c r="AG185" s="26" t="str">
        <f t="shared" si="29"/>
        <v/>
      </c>
    </row>
    <row r="186" spans="17:33" x14ac:dyDescent="0.2">
      <c r="Q186">
        <v>140</v>
      </c>
      <c r="W186" s="26" t="str">
        <f t="shared" si="30"/>
        <v/>
      </c>
      <c r="X186" s="26" t="str">
        <f t="shared" si="31"/>
        <v/>
      </c>
      <c r="Z186">
        <v>140</v>
      </c>
      <c r="AF186" s="26" t="str">
        <f t="shared" si="28"/>
        <v/>
      </c>
      <c r="AG186" s="26" t="str">
        <f t="shared" si="29"/>
        <v/>
      </c>
    </row>
    <row r="187" spans="17:33" x14ac:dyDescent="0.2">
      <c r="Q187">
        <v>141</v>
      </c>
      <c r="W187" s="26" t="str">
        <f t="shared" si="30"/>
        <v/>
      </c>
      <c r="X187" s="26" t="str">
        <f t="shared" si="31"/>
        <v/>
      </c>
      <c r="Z187">
        <v>141</v>
      </c>
      <c r="AF187" s="26" t="str">
        <f t="shared" si="28"/>
        <v/>
      </c>
      <c r="AG187" s="26" t="str">
        <f t="shared" si="29"/>
        <v/>
      </c>
    </row>
    <row r="188" spans="17:33" x14ac:dyDescent="0.2">
      <c r="Q188">
        <v>142</v>
      </c>
      <c r="W188" s="26" t="str">
        <f t="shared" si="30"/>
        <v/>
      </c>
      <c r="X188" s="26" t="str">
        <f t="shared" si="31"/>
        <v/>
      </c>
      <c r="Z188">
        <v>142</v>
      </c>
      <c r="AF188" s="26" t="str">
        <f t="shared" si="28"/>
        <v/>
      </c>
      <c r="AG188" s="26" t="str">
        <f t="shared" si="29"/>
        <v/>
      </c>
    </row>
    <row r="189" spans="17:33" x14ac:dyDescent="0.2">
      <c r="Q189">
        <v>143</v>
      </c>
      <c r="W189" s="26" t="str">
        <f t="shared" si="30"/>
        <v/>
      </c>
      <c r="X189" s="26" t="str">
        <f t="shared" si="31"/>
        <v/>
      </c>
      <c r="Z189">
        <v>143</v>
      </c>
      <c r="AF189" s="26" t="str">
        <f t="shared" si="28"/>
        <v/>
      </c>
      <c r="AG189" s="26" t="str">
        <f t="shared" si="29"/>
        <v/>
      </c>
    </row>
    <row r="190" spans="17:33" x14ac:dyDescent="0.2">
      <c r="Q190">
        <v>144</v>
      </c>
      <c r="W190" s="26" t="str">
        <f t="shared" si="30"/>
        <v/>
      </c>
      <c r="X190" s="26" t="str">
        <f t="shared" si="31"/>
        <v/>
      </c>
      <c r="Z190">
        <v>144</v>
      </c>
      <c r="AF190" s="26" t="str">
        <f t="shared" si="28"/>
        <v/>
      </c>
      <c r="AG190" s="26" t="str">
        <f t="shared" si="29"/>
        <v/>
      </c>
    </row>
    <row r="191" spans="17:33" x14ac:dyDescent="0.2">
      <c r="Q191">
        <v>145</v>
      </c>
      <c r="W191" s="26" t="str">
        <f t="shared" si="30"/>
        <v/>
      </c>
      <c r="X191" s="26" t="str">
        <f t="shared" si="31"/>
        <v/>
      </c>
      <c r="Z191">
        <v>145</v>
      </c>
      <c r="AF191" s="26" t="str">
        <f t="shared" si="28"/>
        <v/>
      </c>
      <c r="AG191" s="26" t="str">
        <f t="shared" si="29"/>
        <v/>
      </c>
    </row>
    <row r="192" spans="17:33" x14ac:dyDescent="0.2">
      <c r="Q192">
        <v>146</v>
      </c>
      <c r="W192" s="26" t="str">
        <f t="shared" si="30"/>
        <v/>
      </c>
      <c r="X192" s="26" t="str">
        <f t="shared" si="31"/>
        <v/>
      </c>
      <c r="Z192">
        <v>146</v>
      </c>
      <c r="AF192" s="26" t="str">
        <f t="shared" si="28"/>
        <v/>
      </c>
      <c r="AG192" s="26" t="str">
        <f t="shared" si="29"/>
        <v/>
      </c>
    </row>
    <row r="193" spans="17:33" x14ac:dyDescent="0.2">
      <c r="Q193">
        <v>147</v>
      </c>
      <c r="W193" s="26" t="str">
        <f t="shared" si="30"/>
        <v/>
      </c>
      <c r="X193" s="26" t="str">
        <f t="shared" si="31"/>
        <v/>
      </c>
      <c r="Z193">
        <v>147</v>
      </c>
      <c r="AF193" s="26" t="str">
        <f t="shared" si="28"/>
        <v/>
      </c>
      <c r="AG193" s="26" t="str">
        <f t="shared" si="29"/>
        <v/>
      </c>
    </row>
    <row r="194" spans="17:33" x14ac:dyDescent="0.2">
      <c r="Q194">
        <v>148</v>
      </c>
      <c r="W194" s="26" t="str">
        <f t="shared" si="30"/>
        <v/>
      </c>
      <c r="X194" s="26" t="str">
        <f t="shared" si="31"/>
        <v/>
      </c>
      <c r="Z194">
        <v>148</v>
      </c>
      <c r="AF194" s="26" t="str">
        <f t="shared" si="28"/>
        <v/>
      </c>
      <c r="AG194" s="26" t="str">
        <f t="shared" si="29"/>
        <v/>
      </c>
    </row>
    <row r="195" spans="17:33" x14ac:dyDescent="0.2">
      <c r="Q195">
        <v>149</v>
      </c>
      <c r="W195" s="26" t="str">
        <f t="shared" si="30"/>
        <v/>
      </c>
      <c r="X195" s="26" t="str">
        <f t="shared" si="31"/>
        <v/>
      </c>
      <c r="Z195">
        <v>149</v>
      </c>
      <c r="AF195" s="26" t="str">
        <f t="shared" si="28"/>
        <v/>
      </c>
      <c r="AG195" s="26" t="str">
        <f t="shared" si="29"/>
        <v/>
      </c>
    </row>
    <row r="196" spans="17:33" x14ac:dyDescent="0.2">
      <c r="Q196">
        <v>150</v>
      </c>
      <c r="W196" s="26" t="str">
        <f t="shared" si="30"/>
        <v/>
      </c>
      <c r="X196" s="26" t="str">
        <f t="shared" si="31"/>
        <v/>
      </c>
      <c r="Z196">
        <v>150</v>
      </c>
      <c r="AF196" s="26" t="str">
        <f t="shared" si="28"/>
        <v/>
      </c>
      <c r="AG196" s="26" t="str">
        <f t="shared" si="29"/>
        <v/>
      </c>
    </row>
    <row r="197" spans="17:33" x14ac:dyDescent="0.2">
      <c r="Q197">
        <v>151</v>
      </c>
      <c r="W197" s="26" t="str">
        <f t="shared" si="30"/>
        <v/>
      </c>
      <c r="X197" s="26" t="str">
        <f t="shared" si="31"/>
        <v/>
      </c>
      <c r="Z197">
        <v>151</v>
      </c>
      <c r="AF197" s="26" t="str">
        <f t="shared" si="28"/>
        <v/>
      </c>
      <c r="AG197" s="26" t="str">
        <f t="shared" si="29"/>
        <v/>
      </c>
    </row>
    <row r="198" spans="17:33" x14ac:dyDescent="0.2">
      <c r="Q198">
        <v>152</v>
      </c>
      <c r="W198" s="26" t="str">
        <f t="shared" si="30"/>
        <v/>
      </c>
      <c r="X198" s="26" t="str">
        <f t="shared" si="31"/>
        <v/>
      </c>
      <c r="Z198">
        <v>152</v>
      </c>
      <c r="AF198" s="26" t="str">
        <f t="shared" si="28"/>
        <v/>
      </c>
      <c r="AG198" s="26" t="str">
        <f t="shared" si="29"/>
        <v/>
      </c>
    </row>
    <row r="199" spans="17:33" x14ac:dyDescent="0.2">
      <c r="Q199">
        <v>153</v>
      </c>
      <c r="W199" s="26" t="str">
        <f t="shared" si="30"/>
        <v/>
      </c>
      <c r="X199" s="26" t="str">
        <f t="shared" si="31"/>
        <v/>
      </c>
      <c r="Z199">
        <v>153</v>
      </c>
      <c r="AF199" s="26" t="str">
        <f t="shared" si="28"/>
        <v/>
      </c>
      <c r="AG199" s="26" t="str">
        <f t="shared" si="29"/>
        <v/>
      </c>
    </row>
    <row r="200" spans="17:33" x14ac:dyDescent="0.2">
      <c r="Q200">
        <v>154</v>
      </c>
      <c r="W200" s="26" t="str">
        <f t="shared" si="30"/>
        <v/>
      </c>
      <c r="X200" s="26" t="str">
        <f t="shared" si="31"/>
        <v/>
      </c>
      <c r="Z200">
        <v>154</v>
      </c>
      <c r="AF200" s="26" t="str">
        <f t="shared" si="28"/>
        <v/>
      </c>
      <c r="AG200" s="26" t="str">
        <f t="shared" si="29"/>
        <v/>
      </c>
    </row>
    <row r="201" spans="17:33" x14ac:dyDescent="0.2">
      <c r="Q201">
        <v>155</v>
      </c>
      <c r="W201" s="26" t="str">
        <f t="shared" si="30"/>
        <v/>
      </c>
      <c r="X201" s="26" t="str">
        <f t="shared" si="31"/>
        <v/>
      </c>
      <c r="Z201">
        <v>155</v>
      </c>
      <c r="AF201" s="26" t="str">
        <f t="shared" si="28"/>
        <v/>
      </c>
      <c r="AG201" s="26" t="str">
        <f t="shared" si="29"/>
        <v/>
      </c>
    </row>
    <row r="202" spans="17:33" x14ac:dyDescent="0.2">
      <c r="Q202">
        <v>156</v>
      </c>
      <c r="W202" s="26" t="str">
        <f t="shared" si="30"/>
        <v/>
      </c>
      <c r="X202" s="26" t="str">
        <f t="shared" si="31"/>
        <v/>
      </c>
      <c r="Z202">
        <v>156</v>
      </c>
      <c r="AF202" s="26" t="str">
        <f t="shared" si="28"/>
        <v/>
      </c>
      <c r="AG202" s="26" t="str">
        <f t="shared" si="29"/>
        <v/>
      </c>
    </row>
    <row r="203" spans="17:33" x14ac:dyDescent="0.2">
      <c r="Q203">
        <v>157</v>
      </c>
      <c r="W203" s="26" t="str">
        <f t="shared" si="30"/>
        <v/>
      </c>
      <c r="X203" s="26" t="str">
        <f t="shared" si="31"/>
        <v/>
      </c>
      <c r="Z203">
        <v>157</v>
      </c>
      <c r="AF203" s="26" t="str">
        <f t="shared" si="28"/>
        <v/>
      </c>
      <c r="AG203" s="26" t="str">
        <f t="shared" si="29"/>
        <v/>
      </c>
    </row>
    <row r="204" spans="17:33" x14ac:dyDescent="0.2">
      <c r="Q204">
        <v>158</v>
      </c>
      <c r="W204" s="26" t="str">
        <f t="shared" si="30"/>
        <v/>
      </c>
      <c r="X204" s="26" t="str">
        <f t="shared" si="31"/>
        <v/>
      </c>
      <c r="Z204">
        <v>158</v>
      </c>
      <c r="AF204" s="26" t="str">
        <f t="shared" si="28"/>
        <v/>
      </c>
      <c r="AG204" s="26" t="str">
        <f t="shared" si="29"/>
        <v/>
      </c>
    </row>
    <row r="205" spans="17:33" x14ac:dyDescent="0.2">
      <c r="Q205">
        <v>159</v>
      </c>
      <c r="W205" s="26" t="str">
        <f t="shared" si="30"/>
        <v/>
      </c>
      <c r="X205" s="26" t="str">
        <f t="shared" si="31"/>
        <v/>
      </c>
      <c r="Z205">
        <v>159</v>
      </c>
      <c r="AF205" s="26" t="str">
        <f t="shared" si="28"/>
        <v/>
      </c>
      <c r="AG205" s="26" t="str">
        <f t="shared" si="29"/>
        <v/>
      </c>
    </row>
    <row r="206" spans="17:33" x14ac:dyDescent="0.2">
      <c r="Q206">
        <v>160</v>
      </c>
      <c r="W206" s="26" t="str">
        <f t="shared" si="30"/>
        <v/>
      </c>
      <c r="X206" s="26" t="str">
        <f t="shared" si="31"/>
        <v/>
      </c>
      <c r="Z206">
        <v>160</v>
      </c>
      <c r="AF206" s="26" t="str">
        <f t="shared" si="28"/>
        <v/>
      </c>
      <c r="AG206" s="26" t="str">
        <f t="shared" si="29"/>
        <v/>
      </c>
    </row>
    <row r="207" spans="17:33" x14ac:dyDescent="0.2">
      <c r="Q207">
        <v>161</v>
      </c>
      <c r="W207" s="26" t="str">
        <f t="shared" si="30"/>
        <v/>
      </c>
      <c r="X207" s="26" t="str">
        <f t="shared" si="31"/>
        <v/>
      </c>
      <c r="Z207">
        <v>161</v>
      </c>
      <c r="AF207" s="26" t="str">
        <f t="shared" si="28"/>
        <v/>
      </c>
      <c r="AG207" s="26" t="str">
        <f t="shared" si="29"/>
        <v/>
      </c>
    </row>
    <row r="208" spans="17:33" x14ac:dyDescent="0.2">
      <c r="Q208">
        <v>162</v>
      </c>
      <c r="W208" s="26" t="str">
        <f t="shared" si="30"/>
        <v/>
      </c>
      <c r="X208" s="26" t="str">
        <f t="shared" si="31"/>
        <v/>
      </c>
      <c r="Z208">
        <v>162</v>
      </c>
      <c r="AF208" s="26" t="str">
        <f t="shared" si="28"/>
        <v/>
      </c>
      <c r="AG208" s="26" t="str">
        <f t="shared" si="29"/>
        <v/>
      </c>
    </row>
    <row r="209" spans="17:33" x14ac:dyDescent="0.2">
      <c r="Q209">
        <v>163</v>
      </c>
      <c r="W209" s="26" t="str">
        <f t="shared" si="30"/>
        <v/>
      </c>
      <c r="X209" s="26" t="str">
        <f t="shared" si="31"/>
        <v/>
      </c>
      <c r="Z209">
        <v>163</v>
      </c>
      <c r="AF209" s="26" t="str">
        <f t="shared" si="28"/>
        <v/>
      </c>
      <c r="AG209" s="26" t="str">
        <f t="shared" si="29"/>
        <v/>
      </c>
    </row>
    <row r="210" spans="17:33" x14ac:dyDescent="0.2">
      <c r="Q210">
        <v>164</v>
      </c>
      <c r="W210" s="26" t="str">
        <f t="shared" si="30"/>
        <v/>
      </c>
      <c r="X210" s="26" t="str">
        <f t="shared" si="31"/>
        <v/>
      </c>
      <c r="Z210">
        <v>164</v>
      </c>
      <c r="AF210" s="26" t="str">
        <f t="shared" si="28"/>
        <v/>
      </c>
      <c r="AG210" s="26" t="str">
        <f t="shared" si="29"/>
        <v/>
      </c>
    </row>
    <row r="211" spans="17:33" x14ac:dyDescent="0.2">
      <c r="Q211">
        <v>165</v>
      </c>
      <c r="W211" s="26" t="str">
        <f t="shared" si="30"/>
        <v/>
      </c>
      <c r="X211" s="26" t="str">
        <f t="shared" si="31"/>
        <v/>
      </c>
      <c r="Z211">
        <v>165</v>
      </c>
      <c r="AF211" s="26" t="str">
        <f t="shared" si="28"/>
        <v/>
      </c>
      <c r="AG211" s="26" t="str">
        <f t="shared" si="29"/>
        <v/>
      </c>
    </row>
    <row r="212" spans="17:33" x14ac:dyDescent="0.2">
      <c r="Q212">
        <v>166</v>
      </c>
      <c r="W212" s="26" t="str">
        <f t="shared" si="30"/>
        <v/>
      </c>
      <c r="X212" s="26" t="str">
        <f t="shared" si="31"/>
        <v/>
      </c>
      <c r="Z212">
        <v>166</v>
      </c>
      <c r="AF212" s="26" t="str">
        <f t="shared" si="28"/>
        <v/>
      </c>
      <c r="AG212" s="26" t="str">
        <f t="shared" si="29"/>
        <v/>
      </c>
    </row>
    <row r="213" spans="17:33" x14ac:dyDescent="0.2">
      <c r="Q213">
        <v>167</v>
      </c>
      <c r="W213" s="26" t="str">
        <f t="shared" si="30"/>
        <v/>
      </c>
      <c r="X213" s="26" t="str">
        <f t="shared" si="31"/>
        <v/>
      </c>
      <c r="Z213">
        <v>167</v>
      </c>
      <c r="AF213" s="26" t="str">
        <f t="shared" si="28"/>
        <v/>
      </c>
      <c r="AG213" s="26" t="str">
        <f t="shared" si="29"/>
        <v/>
      </c>
    </row>
    <row r="214" spans="17:33" x14ac:dyDescent="0.2">
      <c r="Q214">
        <v>168</v>
      </c>
      <c r="W214" s="26" t="str">
        <f t="shared" si="30"/>
        <v/>
      </c>
      <c r="X214" s="26" t="str">
        <f t="shared" si="31"/>
        <v/>
      </c>
      <c r="Z214">
        <v>168</v>
      </c>
      <c r="AF214" s="26" t="str">
        <f t="shared" si="28"/>
        <v/>
      </c>
      <c r="AG214" s="26" t="str">
        <f t="shared" si="29"/>
        <v/>
      </c>
    </row>
    <row r="215" spans="17:33" x14ac:dyDescent="0.2">
      <c r="Q215">
        <v>169</v>
      </c>
      <c r="W215" s="26" t="str">
        <f t="shared" ref="W215:W238" si="32">IF(R215=$C$8,ROW(),"")</f>
        <v/>
      </c>
      <c r="X215" s="26" t="str">
        <f t="shared" ref="X215:X238" si="33">IF(R215=$C$10,ROW(),"")</f>
        <v/>
      </c>
      <c r="Z215">
        <v>169</v>
      </c>
      <c r="AF215" s="26" t="str">
        <f t="shared" si="28"/>
        <v/>
      </c>
      <c r="AG215" s="26" t="str">
        <f t="shared" si="29"/>
        <v/>
      </c>
    </row>
    <row r="216" spans="17:33" x14ac:dyDescent="0.2">
      <c r="Q216">
        <v>170</v>
      </c>
      <c r="W216" s="26" t="str">
        <f t="shared" si="32"/>
        <v/>
      </c>
      <c r="X216" s="26" t="str">
        <f t="shared" si="33"/>
        <v/>
      </c>
      <c r="Z216">
        <v>170</v>
      </c>
      <c r="AF216" s="26" t="str">
        <f t="shared" si="28"/>
        <v/>
      </c>
      <c r="AG216" s="26" t="str">
        <f t="shared" si="29"/>
        <v/>
      </c>
    </row>
    <row r="217" spans="17:33" x14ac:dyDescent="0.2">
      <c r="Q217">
        <v>171</v>
      </c>
      <c r="W217" s="26" t="str">
        <f t="shared" si="32"/>
        <v/>
      </c>
      <c r="X217" s="26" t="str">
        <f t="shared" si="33"/>
        <v/>
      </c>
      <c r="Z217">
        <v>171</v>
      </c>
      <c r="AF217" s="26" t="str">
        <f t="shared" si="28"/>
        <v/>
      </c>
      <c r="AG217" s="26" t="str">
        <f t="shared" si="29"/>
        <v/>
      </c>
    </row>
    <row r="218" spans="17:33" x14ac:dyDescent="0.2">
      <c r="Q218">
        <v>172</v>
      </c>
      <c r="W218" s="26" t="str">
        <f t="shared" si="32"/>
        <v/>
      </c>
      <c r="X218" s="26" t="str">
        <f t="shared" si="33"/>
        <v/>
      </c>
      <c r="Z218">
        <v>172</v>
      </c>
      <c r="AF218" s="26" t="str">
        <f t="shared" si="28"/>
        <v/>
      </c>
      <c r="AG218" s="26" t="str">
        <f t="shared" si="29"/>
        <v/>
      </c>
    </row>
    <row r="219" spans="17:33" x14ac:dyDescent="0.2">
      <c r="Q219">
        <v>173</v>
      </c>
      <c r="W219" s="26" t="str">
        <f t="shared" si="32"/>
        <v/>
      </c>
      <c r="X219" s="26" t="str">
        <f t="shared" si="33"/>
        <v/>
      </c>
      <c r="Z219">
        <v>173</v>
      </c>
      <c r="AF219" s="26" t="str">
        <f t="shared" si="28"/>
        <v/>
      </c>
      <c r="AG219" s="26" t="str">
        <f t="shared" si="29"/>
        <v/>
      </c>
    </row>
    <row r="220" spans="17:33" x14ac:dyDescent="0.2">
      <c r="Q220">
        <v>174</v>
      </c>
      <c r="W220" s="26" t="str">
        <f t="shared" si="32"/>
        <v/>
      </c>
      <c r="X220" s="26" t="str">
        <f t="shared" si="33"/>
        <v/>
      </c>
      <c r="Z220">
        <v>174</v>
      </c>
      <c r="AF220" s="26" t="str">
        <f t="shared" si="28"/>
        <v/>
      </c>
      <c r="AG220" s="26" t="str">
        <f t="shared" si="29"/>
        <v/>
      </c>
    </row>
    <row r="221" spans="17:33" x14ac:dyDescent="0.2">
      <c r="Q221">
        <v>175</v>
      </c>
      <c r="W221" s="26" t="str">
        <f t="shared" si="32"/>
        <v/>
      </c>
      <c r="X221" s="26" t="str">
        <f t="shared" si="33"/>
        <v/>
      </c>
      <c r="Z221">
        <v>175</v>
      </c>
      <c r="AF221" s="26" t="str">
        <f t="shared" si="28"/>
        <v/>
      </c>
      <c r="AG221" s="26" t="str">
        <f t="shared" si="29"/>
        <v/>
      </c>
    </row>
    <row r="222" spans="17:33" x14ac:dyDescent="0.2">
      <c r="Q222">
        <v>176</v>
      </c>
      <c r="W222" s="26" t="str">
        <f t="shared" si="32"/>
        <v/>
      </c>
      <c r="X222" s="26" t="str">
        <f t="shared" si="33"/>
        <v/>
      </c>
      <c r="Z222">
        <v>176</v>
      </c>
      <c r="AF222" s="26" t="str">
        <f t="shared" si="28"/>
        <v/>
      </c>
      <c r="AG222" s="26" t="str">
        <f t="shared" si="29"/>
        <v/>
      </c>
    </row>
    <row r="223" spans="17:33" x14ac:dyDescent="0.2">
      <c r="Q223">
        <v>177</v>
      </c>
      <c r="W223" s="26" t="str">
        <f t="shared" si="32"/>
        <v/>
      </c>
      <c r="X223" s="26" t="str">
        <f t="shared" si="33"/>
        <v/>
      </c>
      <c r="Z223">
        <v>177</v>
      </c>
      <c r="AF223" s="26" t="str">
        <f t="shared" si="28"/>
        <v/>
      </c>
      <c r="AG223" s="26" t="str">
        <f t="shared" si="29"/>
        <v/>
      </c>
    </row>
    <row r="224" spans="17:33" x14ac:dyDescent="0.2">
      <c r="Q224">
        <v>178</v>
      </c>
      <c r="W224" s="26" t="str">
        <f t="shared" si="32"/>
        <v/>
      </c>
      <c r="X224" s="26" t="str">
        <f t="shared" si="33"/>
        <v/>
      </c>
      <c r="Z224">
        <v>178</v>
      </c>
      <c r="AF224" s="26" t="str">
        <f t="shared" si="28"/>
        <v/>
      </c>
      <c r="AG224" s="26" t="str">
        <f t="shared" si="29"/>
        <v/>
      </c>
    </row>
    <row r="225" spans="17:33" x14ac:dyDescent="0.2">
      <c r="Q225">
        <v>179</v>
      </c>
      <c r="W225" s="26" t="str">
        <f t="shared" si="32"/>
        <v/>
      </c>
      <c r="X225" s="26" t="str">
        <f t="shared" si="33"/>
        <v/>
      </c>
      <c r="Z225">
        <v>179</v>
      </c>
      <c r="AF225" s="26" t="str">
        <f t="shared" si="28"/>
        <v/>
      </c>
      <c r="AG225" s="26" t="str">
        <f t="shared" si="29"/>
        <v/>
      </c>
    </row>
    <row r="226" spans="17:33" x14ac:dyDescent="0.2">
      <c r="Q226">
        <v>180</v>
      </c>
      <c r="W226" s="26" t="str">
        <f t="shared" si="32"/>
        <v/>
      </c>
      <c r="X226" s="26" t="str">
        <f t="shared" si="33"/>
        <v/>
      </c>
      <c r="Z226">
        <v>180</v>
      </c>
      <c r="AF226" s="26" t="str">
        <f t="shared" si="28"/>
        <v/>
      </c>
      <c r="AG226" s="26" t="str">
        <f t="shared" si="29"/>
        <v/>
      </c>
    </row>
    <row r="227" spans="17:33" x14ac:dyDescent="0.2">
      <c r="Q227">
        <v>181</v>
      </c>
      <c r="W227" s="26" t="str">
        <f t="shared" si="32"/>
        <v/>
      </c>
      <c r="X227" s="26" t="str">
        <f t="shared" si="33"/>
        <v/>
      </c>
      <c r="Z227">
        <v>181</v>
      </c>
      <c r="AF227" s="26" t="str">
        <f t="shared" si="28"/>
        <v/>
      </c>
      <c r="AG227" s="26" t="str">
        <f t="shared" si="29"/>
        <v/>
      </c>
    </row>
    <row r="228" spans="17:33" x14ac:dyDescent="0.2">
      <c r="Q228">
        <v>182</v>
      </c>
      <c r="W228" s="26" t="str">
        <f t="shared" si="32"/>
        <v/>
      </c>
      <c r="X228" s="26" t="str">
        <f t="shared" si="33"/>
        <v/>
      </c>
      <c r="Z228">
        <v>182</v>
      </c>
      <c r="AF228" s="26" t="str">
        <f t="shared" si="28"/>
        <v/>
      </c>
      <c r="AG228" s="26" t="str">
        <f t="shared" si="29"/>
        <v/>
      </c>
    </row>
    <row r="229" spans="17:33" x14ac:dyDescent="0.2">
      <c r="Q229">
        <v>183</v>
      </c>
      <c r="W229" s="26" t="str">
        <f t="shared" si="32"/>
        <v/>
      </c>
      <c r="X229" s="26" t="str">
        <f t="shared" si="33"/>
        <v/>
      </c>
      <c r="Z229">
        <v>183</v>
      </c>
      <c r="AF229" s="26" t="str">
        <f t="shared" si="28"/>
        <v/>
      </c>
      <c r="AG229" s="26" t="str">
        <f t="shared" si="29"/>
        <v/>
      </c>
    </row>
    <row r="230" spans="17:33" x14ac:dyDescent="0.2">
      <c r="Q230">
        <v>184</v>
      </c>
      <c r="W230" s="26" t="str">
        <f t="shared" si="32"/>
        <v/>
      </c>
      <c r="X230" s="26" t="str">
        <f t="shared" si="33"/>
        <v/>
      </c>
      <c r="Z230">
        <v>184</v>
      </c>
      <c r="AF230" s="26" t="str">
        <f t="shared" si="28"/>
        <v/>
      </c>
      <c r="AG230" s="26" t="str">
        <f t="shared" si="29"/>
        <v/>
      </c>
    </row>
    <row r="231" spans="17:33" x14ac:dyDescent="0.2">
      <c r="Q231">
        <v>185</v>
      </c>
      <c r="W231" s="26" t="str">
        <f t="shared" si="32"/>
        <v/>
      </c>
      <c r="X231" s="26" t="str">
        <f t="shared" si="33"/>
        <v/>
      </c>
      <c r="Z231">
        <v>185</v>
      </c>
      <c r="AF231" s="26" t="str">
        <f t="shared" si="28"/>
        <v/>
      </c>
      <c r="AG231" s="26" t="str">
        <f t="shared" si="29"/>
        <v/>
      </c>
    </row>
    <row r="232" spans="17:33" x14ac:dyDescent="0.2">
      <c r="Q232">
        <v>186</v>
      </c>
      <c r="W232" s="26" t="str">
        <f t="shared" si="32"/>
        <v/>
      </c>
      <c r="X232" s="26" t="str">
        <f t="shared" si="33"/>
        <v/>
      </c>
      <c r="Z232">
        <v>186</v>
      </c>
      <c r="AF232" s="26" t="str">
        <f t="shared" si="28"/>
        <v/>
      </c>
      <c r="AG232" s="26" t="str">
        <f t="shared" si="29"/>
        <v/>
      </c>
    </row>
    <row r="233" spans="17:33" x14ac:dyDescent="0.2">
      <c r="Q233">
        <v>187</v>
      </c>
      <c r="W233" s="26" t="str">
        <f t="shared" si="32"/>
        <v/>
      </c>
      <c r="X233" s="26" t="str">
        <f t="shared" si="33"/>
        <v/>
      </c>
      <c r="Z233">
        <v>187</v>
      </c>
      <c r="AF233" s="26" t="str">
        <f t="shared" si="28"/>
        <v/>
      </c>
      <c r="AG233" s="26" t="str">
        <f t="shared" si="29"/>
        <v/>
      </c>
    </row>
    <row r="234" spans="17:33" x14ac:dyDescent="0.2">
      <c r="Q234">
        <v>188</v>
      </c>
      <c r="W234" s="26" t="str">
        <f t="shared" si="32"/>
        <v/>
      </c>
      <c r="X234" s="26" t="str">
        <f t="shared" si="33"/>
        <v/>
      </c>
      <c r="Z234">
        <v>188</v>
      </c>
      <c r="AF234" s="26" t="str">
        <f t="shared" si="28"/>
        <v/>
      </c>
      <c r="AG234" s="26" t="str">
        <f t="shared" si="29"/>
        <v/>
      </c>
    </row>
    <row r="235" spans="17:33" x14ac:dyDescent="0.2">
      <c r="Q235">
        <v>189</v>
      </c>
      <c r="W235" s="26" t="str">
        <f t="shared" si="32"/>
        <v/>
      </c>
      <c r="X235" s="26" t="str">
        <f t="shared" si="33"/>
        <v/>
      </c>
      <c r="Z235">
        <v>189</v>
      </c>
      <c r="AF235" s="26" t="str">
        <f t="shared" ref="AF235:AF246" si="34">IF(AA235=$C$8,ROW(),"")</f>
        <v/>
      </c>
      <c r="AG235" s="26" t="str">
        <f t="shared" ref="AG235:AG246" si="35">IF(AA235=$C$10,ROW(),"")</f>
        <v/>
      </c>
    </row>
    <row r="236" spans="17:33" x14ac:dyDescent="0.2">
      <c r="Q236">
        <v>190</v>
      </c>
      <c r="W236" s="26" t="str">
        <f t="shared" si="32"/>
        <v/>
      </c>
      <c r="X236" s="26" t="str">
        <f t="shared" si="33"/>
        <v/>
      </c>
      <c r="Z236">
        <v>190</v>
      </c>
      <c r="AF236" s="26" t="str">
        <f t="shared" si="34"/>
        <v/>
      </c>
      <c r="AG236" s="26" t="str">
        <f t="shared" si="35"/>
        <v/>
      </c>
    </row>
    <row r="237" spans="17:33" x14ac:dyDescent="0.2">
      <c r="Q237">
        <v>191</v>
      </c>
      <c r="W237" s="26" t="str">
        <f t="shared" si="32"/>
        <v/>
      </c>
      <c r="X237" s="26" t="str">
        <f t="shared" si="33"/>
        <v/>
      </c>
      <c r="Z237">
        <v>191</v>
      </c>
      <c r="AF237" s="26" t="str">
        <f t="shared" si="34"/>
        <v/>
      </c>
      <c r="AG237" s="26" t="str">
        <f t="shared" si="35"/>
        <v/>
      </c>
    </row>
    <row r="238" spans="17:33" x14ac:dyDescent="0.2">
      <c r="Q238">
        <v>192</v>
      </c>
      <c r="W238" s="26" t="str">
        <f t="shared" si="32"/>
        <v/>
      </c>
      <c r="X238" s="26" t="str">
        <f t="shared" si="33"/>
        <v/>
      </c>
      <c r="Z238">
        <v>192</v>
      </c>
      <c r="AF238" s="26" t="str">
        <f t="shared" si="34"/>
        <v/>
      </c>
      <c r="AG238" s="26" t="str">
        <f t="shared" si="35"/>
        <v/>
      </c>
    </row>
    <row r="239" spans="17:33" x14ac:dyDescent="0.2">
      <c r="Q239">
        <v>193</v>
      </c>
      <c r="W239" s="26" t="str">
        <f t="shared" ref="W239:W268" si="36">IF(R239=$C$8,ROW(),"")</f>
        <v/>
      </c>
      <c r="X239" s="26" t="str">
        <f t="shared" ref="X239:X268" si="37">IF(R239=$C$10,ROW(),"")</f>
        <v/>
      </c>
      <c r="Z239">
        <v>193</v>
      </c>
      <c r="AF239" s="26" t="str">
        <f t="shared" si="34"/>
        <v/>
      </c>
      <c r="AG239" s="26" t="str">
        <f t="shared" si="35"/>
        <v/>
      </c>
    </row>
    <row r="240" spans="17:33" x14ac:dyDescent="0.2">
      <c r="Q240">
        <v>194</v>
      </c>
      <c r="W240" s="26" t="str">
        <f t="shared" si="36"/>
        <v/>
      </c>
      <c r="X240" s="26" t="str">
        <f t="shared" si="37"/>
        <v/>
      </c>
      <c r="Z240">
        <v>194</v>
      </c>
      <c r="AF240" s="26" t="str">
        <f t="shared" si="34"/>
        <v/>
      </c>
      <c r="AG240" s="26" t="str">
        <f t="shared" si="35"/>
        <v/>
      </c>
    </row>
    <row r="241" spans="17:33" x14ac:dyDescent="0.2">
      <c r="Q241">
        <v>195</v>
      </c>
      <c r="W241" s="26" t="str">
        <f t="shared" si="36"/>
        <v/>
      </c>
      <c r="X241" s="26" t="str">
        <f t="shared" si="37"/>
        <v/>
      </c>
      <c r="Z241">
        <v>195</v>
      </c>
      <c r="AF241" s="26" t="str">
        <f t="shared" si="34"/>
        <v/>
      </c>
      <c r="AG241" s="26" t="str">
        <f t="shared" si="35"/>
        <v/>
      </c>
    </row>
    <row r="242" spans="17:33" x14ac:dyDescent="0.2">
      <c r="Q242">
        <v>196</v>
      </c>
      <c r="W242" s="26" t="str">
        <f t="shared" si="36"/>
        <v/>
      </c>
      <c r="X242" s="26" t="str">
        <f t="shared" si="37"/>
        <v/>
      </c>
      <c r="Z242">
        <v>196</v>
      </c>
      <c r="AF242" s="26" t="str">
        <f t="shared" si="34"/>
        <v/>
      </c>
      <c r="AG242" s="26" t="str">
        <f t="shared" si="35"/>
        <v/>
      </c>
    </row>
    <row r="243" spans="17:33" x14ac:dyDescent="0.2">
      <c r="Q243">
        <v>197</v>
      </c>
      <c r="W243" s="26" t="str">
        <f t="shared" si="36"/>
        <v/>
      </c>
      <c r="X243" s="26" t="str">
        <f t="shared" si="37"/>
        <v/>
      </c>
      <c r="Z243">
        <v>197</v>
      </c>
      <c r="AF243" s="26" t="str">
        <f t="shared" si="34"/>
        <v/>
      </c>
      <c r="AG243" s="26" t="str">
        <f t="shared" si="35"/>
        <v/>
      </c>
    </row>
    <row r="244" spans="17:33" x14ac:dyDescent="0.2">
      <c r="Q244">
        <v>198</v>
      </c>
      <c r="W244" s="26" t="str">
        <f t="shared" si="36"/>
        <v/>
      </c>
      <c r="X244" s="26" t="str">
        <f t="shared" si="37"/>
        <v/>
      </c>
      <c r="Z244">
        <v>198</v>
      </c>
      <c r="AF244" s="26" t="str">
        <f t="shared" si="34"/>
        <v/>
      </c>
      <c r="AG244" s="26" t="str">
        <f t="shared" si="35"/>
        <v/>
      </c>
    </row>
    <row r="245" spans="17:33" ht="14" x14ac:dyDescent="0.2">
      <c r="Q245">
        <v>199</v>
      </c>
      <c r="R245" s="68"/>
      <c r="S245" s="68"/>
      <c r="T245" s="68"/>
      <c r="U245" s="68"/>
      <c r="V245" s="68"/>
      <c r="W245" s="26" t="str">
        <f t="shared" si="36"/>
        <v/>
      </c>
      <c r="X245" s="26" t="str">
        <f t="shared" si="37"/>
        <v/>
      </c>
      <c r="Z245">
        <v>199</v>
      </c>
      <c r="AF245" s="26" t="str">
        <f t="shared" si="34"/>
        <v/>
      </c>
      <c r="AG245" s="26" t="str">
        <f t="shared" si="35"/>
        <v/>
      </c>
    </row>
    <row r="246" spans="17:33" ht="14" x14ac:dyDescent="0.2">
      <c r="Q246">
        <v>200</v>
      </c>
      <c r="R246" s="68"/>
      <c r="S246" s="68"/>
      <c r="T246" s="68"/>
      <c r="U246" s="68"/>
      <c r="V246" s="68"/>
      <c r="W246" s="26" t="str">
        <f t="shared" si="36"/>
        <v/>
      </c>
      <c r="X246" s="26" t="str">
        <f t="shared" si="37"/>
        <v/>
      </c>
      <c r="Z246">
        <v>200</v>
      </c>
      <c r="AF246" s="26" t="str">
        <f t="shared" si="34"/>
        <v/>
      </c>
      <c r="AG246" s="26" t="str">
        <f t="shared" si="35"/>
        <v/>
      </c>
    </row>
    <row r="247" spans="17:33" ht="14" x14ac:dyDescent="0.2">
      <c r="Q247">
        <v>201</v>
      </c>
      <c r="R247" s="68"/>
      <c r="S247" s="68"/>
      <c r="T247" s="68"/>
      <c r="U247" s="68"/>
      <c r="V247" s="68"/>
      <c r="W247" s="26" t="str">
        <f t="shared" si="36"/>
        <v/>
      </c>
      <c r="X247" s="26" t="str">
        <f t="shared" si="37"/>
        <v/>
      </c>
    </row>
    <row r="248" spans="17:33" ht="14" x14ac:dyDescent="0.2">
      <c r="Q248">
        <v>202</v>
      </c>
      <c r="R248" s="68"/>
      <c r="S248" s="68"/>
      <c r="T248" s="68"/>
      <c r="U248" s="68"/>
      <c r="V248" s="68"/>
      <c r="W248" s="26" t="str">
        <f t="shared" si="36"/>
        <v/>
      </c>
      <c r="X248" s="26" t="str">
        <f t="shared" si="37"/>
        <v/>
      </c>
    </row>
    <row r="249" spans="17:33" ht="14" x14ac:dyDescent="0.2">
      <c r="Q249">
        <v>203</v>
      </c>
      <c r="R249" s="68"/>
      <c r="S249" s="68"/>
      <c r="T249" s="68"/>
      <c r="U249" s="68"/>
      <c r="V249" s="68"/>
      <c r="W249" s="26" t="str">
        <f t="shared" si="36"/>
        <v/>
      </c>
      <c r="X249" s="26" t="str">
        <f t="shared" si="37"/>
        <v/>
      </c>
    </row>
    <row r="250" spans="17:33" ht="14" x14ac:dyDescent="0.2">
      <c r="Q250">
        <v>204</v>
      </c>
      <c r="R250" s="68"/>
      <c r="S250" s="68"/>
      <c r="T250" s="68"/>
      <c r="U250" s="68"/>
      <c r="V250" s="68"/>
      <c r="W250" s="26" t="str">
        <f t="shared" si="36"/>
        <v/>
      </c>
      <c r="X250" s="26" t="str">
        <f t="shared" si="37"/>
        <v/>
      </c>
    </row>
    <row r="251" spans="17:33" ht="14" x14ac:dyDescent="0.2">
      <c r="Q251">
        <v>205</v>
      </c>
      <c r="R251" s="68"/>
      <c r="S251" s="68"/>
      <c r="T251" s="68"/>
      <c r="U251" s="68"/>
      <c r="V251" s="68"/>
      <c r="W251" s="26" t="str">
        <f t="shared" si="36"/>
        <v/>
      </c>
      <c r="X251" s="26" t="str">
        <f t="shared" si="37"/>
        <v/>
      </c>
    </row>
    <row r="252" spans="17:33" ht="14" x14ac:dyDescent="0.2">
      <c r="Q252">
        <v>206</v>
      </c>
      <c r="R252" s="68"/>
      <c r="S252" s="68"/>
      <c r="T252" s="68"/>
      <c r="U252" s="68"/>
      <c r="V252" s="68"/>
      <c r="W252" s="26" t="str">
        <f t="shared" si="36"/>
        <v/>
      </c>
      <c r="X252" s="26" t="str">
        <f t="shared" si="37"/>
        <v/>
      </c>
    </row>
    <row r="253" spans="17:33" ht="14" x14ac:dyDescent="0.2">
      <c r="Q253">
        <v>207</v>
      </c>
      <c r="R253" s="68"/>
      <c r="S253" s="68"/>
      <c r="T253" s="68"/>
      <c r="U253" s="68"/>
      <c r="V253" s="68"/>
      <c r="W253" s="26" t="str">
        <f t="shared" si="36"/>
        <v/>
      </c>
      <c r="X253" s="26" t="str">
        <f t="shared" si="37"/>
        <v/>
      </c>
    </row>
    <row r="254" spans="17:33" ht="14" x14ac:dyDescent="0.2">
      <c r="Q254">
        <v>208</v>
      </c>
      <c r="R254" s="68"/>
      <c r="S254" s="68"/>
      <c r="T254" s="68"/>
      <c r="U254" s="68"/>
      <c r="V254" s="68"/>
      <c r="W254" s="26" t="str">
        <f t="shared" si="36"/>
        <v/>
      </c>
      <c r="X254" s="26" t="str">
        <f t="shared" si="37"/>
        <v/>
      </c>
    </row>
    <row r="255" spans="17:33" ht="14" x14ac:dyDescent="0.2">
      <c r="Q255">
        <v>209</v>
      </c>
      <c r="R255" s="68"/>
      <c r="S255" s="68"/>
      <c r="T255" s="68"/>
      <c r="U255" s="68"/>
      <c r="V255" s="68"/>
      <c r="W255" s="26" t="str">
        <f t="shared" si="36"/>
        <v/>
      </c>
      <c r="X255" s="26" t="str">
        <f t="shared" si="37"/>
        <v/>
      </c>
    </row>
    <row r="256" spans="17:33" ht="14" x14ac:dyDescent="0.2">
      <c r="Q256">
        <v>210</v>
      </c>
      <c r="R256" s="68"/>
      <c r="S256" s="68"/>
      <c r="T256" s="68"/>
      <c r="U256" s="68"/>
      <c r="V256" s="68"/>
      <c r="W256" s="26" t="str">
        <f t="shared" si="36"/>
        <v/>
      </c>
      <c r="X256" s="26" t="str">
        <f t="shared" si="37"/>
        <v/>
      </c>
    </row>
    <row r="257" spans="17:24" ht="14" x14ac:dyDescent="0.2">
      <c r="Q257">
        <v>211</v>
      </c>
      <c r="R257" s="68"/>
      <c r="S257" s="68"/>
      <c r="T257" s="68"/>
      <c r="U257" s="68"/>
      <c r="V257" s="68"/>
      <c r="W257" s="26" t="str">
        <f t="shared" si="36"/>
        <v/>
      </c>
      <c r="X257" s="26" t="str">
        <f t="shared" si="37"/>
        <v/>
      </c>
    </row>
    <row r="258" spans="17:24" ht="14" x14ac:dyDescent="0.2">
      <c r="Q258">
        <v>212</v>
      </c>
      <c r="R258" s="68"/>
      <c r="S258" s="68"/>
      <c r="T258" s="68"/>
      <c r="U258" s="68"/>
      <c r="V258" s="68"/>
      <c r="W258" s="26" t="str">
        <f t="shared" si="36"/>
        <v/>
      </c>
      <c r="X258" s="26" t="str">
        <f t="shared" si="37"/>
        <v/>
      </c>
    </row>
    <row r="259" spans="17:24" ht="14" x14ac:dyDescent="0.2">
      <c r="Q259">
        <v>213</v>
      </c>
      <c r="R259" s="68"/>
      <c r="S259" s="68"/>
      <c r="T259" s="68"/>
      <c r="U259" s="68"/>
      <c r="V259" s="68"/>
      <c r="W259" s="26" t="str">
        <f t="shared" si="36"/>
        <v/>
      </c>
      <c r="X259" s="26" t="str">
        <f t="shared" si="37"/>
        <v/>
      </c>
    </row>
    <row r="260" spans="17:24" ht="14" x14ac:dyDescent="0.2">
      <c r="Q260">
        <v>214</v>
      </c>
      <c r="R260" s="68"/>
      <c r="S260" s="68"/>
      <c r="T260" s="68"/>
      <c r="U260" s="68"/>
      <c r="V260" s="68"/>
      <c r="W260" s="26" t="str">
        <f t="shared" si="36"/>
        <v/>
      </c>
      <c r="X260" s="26" t="str">
        <f t="shared" si="37"/>
        <v/>
      </c>
    </row>
    <row r="261" spans="17:24" ht="14" x14ac:dyDescent="0.2">
      <c r="Q261">
        <v>215</v>
      </c>
      <c r="R261" s="68"/>
      <c r="S261" s="68"/>
      <c r="T261" s="68"/>
      <c r="U261" s="68"/>
      <c r="V261" s="68"/>
      <c r="W261" s="26" t="str">
        <f t="shared" si="36"/>
        <v/>
      </c>
      <c r="X261" s="26" t="str">
        <f t="shared" si="37"/>
        <v/>
      </c>
    </row>
    <row r="262" spans="17:24" ht="14" x14ac:dyDescent="0.2">
      <c r="Q262">
        <v>216</v>
      </c>
      <c r="R262" s="68"/>
      <c r="S262" s="68"/>
      <c r="T262" s="68"/>
      <c r="U262" s="68"/>
      <c r="V262" s="68"/>
      <c r="W262" s="26" t="str">
        <f t="shared" si="36"/>
        <v/>
      </c>
      <c r="X262" s="26" t="str">
        <f t="shared" si="37"/>
        <v/>
      </c>
    </row>
    <row r="263" spans="17:24" ht="14" x14ac:dyDescent="0.2">
      <c r="Q263">
        <v>217</v>
      </c>
      <c r="R263" s="68"/>
      <c r="S263" s="68"/>
      <c r="T263" s="68"/>
      <c r="U263" s="68"/>
      <c r="V263" s="68"/>
      <c r="W263" s="26" t="str">
        <f t="shared" si="36"/>
        <v/>
      </c>
      <c r="X263" s="26" t="str">
        <f t="shared" si="37"/>
        <v/>
      </c>
    </row>
    <row r="264" spans="17:24" ht="14" x14ac:dyDescent="0.2">
      <c r="Q264">
        <v>218</v>
      </c>
      <c r="R264" s="68"/>
      <c r="S264" s="68"/>
      <c r="T264" s="68"/>
      <c r="U264" s="68"/>
      <c r="V264" s="68"/>
      <c r="W264" s="26" t="str">
        <f t="shared" si="36"/>
        <v/>
      </c>
      <c r="X264" s="26" t="str">
        <f t="shared" si="37"/>
        <v/>
      </c>
    </row>
    <row r="265" spans="17:24" ht="14" x14ac:dyDescent="0.2">
      <c r="Q265">
        <v>219</v>
      </c>
      <c r="R265" s="68"/>
      <c r="S265" s="68"/>
      <c r="T265" s="68"/>
      <c r="U265" s="68"/>
      <c r="V265" s="68"/>
      <c r="W265" s="26" t="str">
        <f t="shared" si="36"/>
        <v/>
      </c>
      <c r="X265" s="26" t="str">
        <f t="shared" si="37"/>
        <v/>
      </c>
    </row>
    <row r="266" spans="17:24" ht="14" x14ac:dyDescent="0.2">
      <c r="Q266">
        <v>220</v>
      </c>
      <c r="R266" s="68"/>
      <c r="S266" s="68"/>
      <c r="T266" s="68"/>
      <c r="U266" s="68"/>
      <c r="V266" s="68"/>
      <c r="W266" s="26" t="str">
        <f t="shared" si="36"/>
        <v/>
      </c>
      <c r="X266" s="26" t="str">
        <f t="shared" si="37"/>
        <v/>
      </c>
    </row>
    <row r="267" spans="17:24" ht="14" x14ac:dyDescent="0.2">
      <c r="Q267">
        <v>221</v>
      </c>
      <c r="R267" s="68"/>
      <c r="S267" s="68"/>
      <c r="T267" s="68"/>
      <c r="U267" s="68"/>
      <c r="V267" s="68"/>
      <c r="W267" s="26" t="str">
        <f t="shared" si="36"/>
        <v/>
      </c>
      <c r="X267" s="26" t="str">
        <f t="shared" si="37"/>
        <v/>
      </c>
    </row>
    <row r="268" spans="17:24" ht="14" x14ac:dyDescent="0.2">
      <c r="Q268">
        <v>222</v>
      </c>
      <c r="R268" s="68"/>
      <c r="S268" s="68"/>
      <c r="T268" s="68"/>
      <c r="U268" s="68"/>
      <c r="V268" s="68"/>
      <c r="W268" s="26" t="str">
        <f t="shared" si="36"/>
        <v/>
      </c>
      <c r="X268" s="26" t="str">
        <f t="shared" si="37"/>
        <v/>
      </c>
    </row>
    <row r="269" spans="17:24" ht="14" x14ac:dyDescent="0.2">
      <c r="Q269">
        <v>223</v>
      </c>
      <c r="R269" s="68"/>
      <c r="S269" s="68"/>
      <c r="T269" s="68"/>
      <c r="U269" s="68"/>
      <c r="V269" s="68"/>
      <c r="W269" s="26" t="str">
        <f t="shared" ref="W269:W332" si="38">IF(R269=$C$8,ROW(),"")</f>
        <v/>
      </c>
      <c r="X269" s="26" t="str">
        <f t="shared" ref="X269:X332" si="39">IF(R269=$C$10,ROW(),"")</f>
        <v/>
      </c>
    </row>
    <row r="270" spans="17:24" ht="14" x14ac:dyDescent="0.2">
      <c r="Q270">
        <v>224</v>
      </c>
      <c r="R270" s="68"/>
      <c r="S270" s="68"/>
      <c r="T270" s="68"/>
      <c r="U270" s="68"/>
      <c r="V270" s="68"/>
      <c r="W270" s="26" t="str">
        <f t="shared" si="38"/>
        <v/>
      </c>
      <c r="X270" s="26" t="str">
        <f t="shared" si="39"/>
        <v/>
      </c>
    </row>
    <row r="271" spans="17:24" ht="14" x14ac:dyDescent="0.2">
      <c r="Q271">
        <v>225</v>
      </c>
      <c r="R271" s="68"/>
      <c r="S271" s="68"/>
      <c r="T271" s="68"/>
      <c r="U271" s="68"/>
      <c r="V271" s="68"/>
      <c r="W271" s="26" t="str">
        <f t="shared" si="38"/>
        <v/>
      </c>
      <c r="X271" s="26" t="str">
        <f t="shared" si="39"/>
        <v/>
      </c>
    </row>
    <row r="272" spans="17:24" ht="14" x14ac:dyDescent="0.2">
      <c r="Q272">
        <v>226</v>
      </c>
      <c r="R272" s="68"/>
      <c r="S272" s="68"/>
      <c r="T272" s="68"/>
      <c r="U272" s="68"/>
      <c r="V272" s="68"/>
      <c r="W272" s="26" t="str">
        <f t="shared" si="38"/>
        <v/>
      </c>
      <c r="X272" s="26" t="str">
        <f t="shared" si="39"/>
        <v/>
      </c>
    </row>
    <row r="273" spans="17:24" ht="14" x14ac:dyDescent="0.2">
      <c r="Q273">
        <v>227</v>
      </c>
      <c r="R273" s="68"/>
      <c r="S273" s="68"/>
      <c r="T273" s="68"/>
      <c r="U273" s="68"/>
      <c r="V273" s="68"/>
      <c r="W273" s="26" t="str">
        <f t="shared" si="38"/>
        <v/>
      </c>
      <c r="X273" s="26" t="str">
        <f t="shared" si="39"/>
        <v/>
      </c>
    </row>
    <row r="274" spans="17:24" ht="14" x14ac:dyDescent="0.2">
      <c r="Q274">
        <v>228</v>
      </c>
      <c r="R274" s="68"/>
      <c r="S274" s="68"/>
      <c r="T274" s="68"/>
      <c r="U274" s="68"/>
      <c r="V274" s="68"/>
      <c r="W274" s="26" t="str">
        <f t="shared" si="38"/>
        <v/>
      </c>
      <c r="X274" s="26" t="str">
        <f t="shared" si="39"/>
        <v/>
      </c>
    </row>
    <row r="275" spans="17:24" ht="14" x14ac:dyDescent="0.2">
      <c r="Q275">
        <v>229</v>
      </c>
      <c r="R275" s="68"/>
      <c r="S275" s="68"/>
      <c r="T275" s="68"/>
      <c r="U275" s="68"/>
      <c r="V275" s="68"/>
      <c r="W275" s="26" t="str">
        <f t="shared" si="38"/>
        <v/>
      </c>
      <c r="X275" s="26" t="str">
        <f t="shared" si="39"/>
        <v/>
      </c>
    </row>
    <row r="276" spans="17:24" ht="14" x14ac:dyDescent="0.2">
      <c r="Q276">
        <v>230</v>
      </c>
      <c r="R276" s="68"/>
      <c r="S276" s="68"/>
      <c r="T276" s="68"/>
      <c r="U276" s="68"/>
      <c r="V276" s="68"/>
      <c r="W276" s="26" t="str">
        <f t="shared" si="38"/>
        <v/>
      </c>
      <c r="X276" s="26" t="str">
        <f t="shared" si="39"/>
        <v/>
      </c>
    </row>
    <row r="277" spans="17:24" ht="14" x14ac:dyDescent="0.2">
      <c r="Q277">
        <v>231</v>
      </c>
      <c r="R277" s="68"/>
      <c r="S277" s="68"/>
      <c r="T277" s="68"/>
      <c r="U277" s="68"/>
      <c r="V277" s="68"/>
      <c r="W277" s="26" t="str">
        <f t="shared" si="38"/>
        <v/>
      </c>
      <c r="X277" s="26" t="str">
        <f t="shared" si="39"/>
        <v/>
      </c>
    </row>
    <row r="278" spans="17:24" ht="14" x14ac:dyDescent="0.2">
      <c r="Q278">
        <v>232</v>
      </c>
      <c r="R278" s="68"/>
      <c r="S278" s="68"/>
      <c r="T278" s="68"/>
      <c r="U278" s="68"/>
      <c r="V278" s="68"/>
      <c r="W278" s="26" t="str">
        <f t="shared" si="38"/>
        <v/>
      </c>
      <c r="X278" s="26" t="str">
        <f t="shared" si="39"/>
        <v/>
      </c>
    </row>
    <row r="279" spans="17:24" ht="14" x14ac:dyDescent="0.2">
      <c r="Q279">
        <v>233</v>
      </c>
      <c r="R279" s="68"/>
      <c r="S279" s="68"/>
      <c r="T279" s="68"/>
      <c r="U279" s="68"/>
      <c r="V279" s="68"/>
      <c r="W279" s="26" t="str">
        <f t="shared" si="38"/>
        <v/>
      </c>
      <c r="X279" s="26" t="str">
        <f t="shared" si="39"/>
        <v/>
      </c>
    </row>
    <row r="280" spans="17:24" ht="14" x14ac:dyDescent="0.2">
      <c r="Q280">
        <v>234</v>
      </c>
      <c r="R280" s="68"/>
      <c r="S280" s="68"/>
      <c r="T280" s="68"/>
      <c r="U280" s="68"/>
      <c r="V280" s="68"/>
      <c r="W280" s="26" t="str">
        <f t="shared" si="38"/>
        <v/>
      </c>
      <c r="X280" s="26" t="str">
        <f t="shared" si="39"/>
        <v/>
      </c>
    </row>
    <row r="281" spans="17:24" ht="14" x14ac:dyDescent="0.2">
      <c r="Q281">
        <v>235</v>
      </c>
      <c r="R281" s="68"/>
      <c r="S281" s="68"/>
      <c r="T281" s="68"/>
      <c r="U281" s="68"/>
      <c r="V281" s="68"/>
      <c r="W281" s="26" t="str">
        <f t="shared" si="38"/>
        <v/>
      </c>
      <c r="X281" s="26" t="str">
        <f t="shared" si="39"/>
        <v/>
      </c>
    </row>
    <row r="282" spans="17:24" ht="14" x14ac:dyDescent="0.2">
      <c r="Q282">
        <v>236</v>
      </c>
      <c r="R282" s="68"/>
      <c r="S282" s="68"/>
      <c r="T282" s="68"/>
      <c r="U282" s="68"/>
      <c r="V282" s="68"/>
      <c r="W282" s="26" t="str">
        <f t="shared" si="38"/>
        <v/>
      </c>
      <c r="X282" s="26" t="str">
        <f t="shared" si="39"/>
        <v/>
      </c>
    </row>
    <row r="283" spans="17:24" ht="14" x14ac:dyDescent="0.2">
      <c r="Q283">
        <v>237</v>
      </c>
      <c r="R283" s="68"/>
      <c r="S283" s="68"/>
      <c r="T283" s="68"/>
      <c r="U283" s="68"/>
      <c r="V283" s="68"/>
      <c r="W283" s="26" t="str">
        <f t="shared" si="38"/>
        <v/>
      </c>
      <c r="X283" s="26" t="str">
        <f t="shared" si="39"/>
        <v/>
      </c>
    </row>
    <row r="284" spans="17:24" ht="14" x14ac:dyDescent="0.2">
      <c r="Q284">
        <v>238</v>
      </c>
      <c r="R284" s="68"/>
      <c r="S284" s="68"/>
      <c r="T284" s="68"/>
      <c r="U284" s="68"/>
      <c r="V284" s="68"/>
      <c r="W284" s="26" t="str">
        <f t="shared" si="38"/>
        <v/>
      </c>
      <c r="X284" s="26" t="str">
        <f t="shared" si="39"/>
        <v/>
      </c>
    </row>
    <row r="285" spans="17:24" ht="14" x14ac:dyDescent="0.2">
      <c r="Q285">
        <v>239</v>
      </c>
      <c r="R285" s="68"/>
      <c r="S285" s="68"/>
      <c r="T285" s="68"/>
      <c r="U285" s="68"/>
      <c r="V285" s="68"/>
      <c r="W285" s="26" t="str">
        <f t="shared" si="38"/>
        <v/>
      </c>
      <c r="X285" s="26" t="str">
        <f t="shared" si="39"/>
        <v/>
      </c>
    </row>
    <row r="286" spans="17:24" ht="14" x14ac:dyDescent="0.2">
      <c r="Q286">
        <v>240</v>
      </c>
      <c r="R286" s="68"/>
      <c r="S286" s="68"/>
      <c r="T286" s="68"/>
      <c r="U286" s="68"/>
      <c r="V286" s="68"/>
      <c r="W286" s="26" t="str">
        <f t="shared" si="38"/>
        <v/>
      </c>
      <c r="X286" s="26" t="str">
        <f t="shared" si="39"/>
        <v/>
      </c>
    </row>
    <row r="287" spans="17:24" ht="14" x14ac:dyDescent="0.2">
      <c r="Q287">
        <v>241</v>
      </c>
      <c r="R287" s="68"/>
      <c r="S287" s="68"/>
      <c r="T287" s="68"/>
      <c r="U287" s="68"/>
      <c r="V287" s="68"/>
      <c r="W287" s="26" t="str">
        <f t="shared" si="38"/>
        <v/>
      </c>
      <c r="X287" s="26" t="str">
        <f t="shared" si="39"/>
        <v/>
      </c>
    </row>
    <row r="288" spans="17:24" ht="14" x14ac:dyDescent="0.2">
      <c r="Q288">
        <v>242</v>
      </c>
      <c r="R288" s="68"/>
      <c r="S288" s="68"/>
      <c r="T288" s="68"/>
      <c r="U288" s="68"/>
      <c r="V288" s="68"/>
      <c r="W288" s="26" t="str">
        <f t="shared" si="38"/>
        <v/>
      </c>
      <c r="X288" s="26" t="str">
        <f t="shared" si="39"/>
        <v/>
      </c>
    </row>
    <row r="289" spans="17:24" ht="14" x14ac:dyDescent="0.2">
      <c r="Q289">
        <v>243</v>
      </c>
      <c r="R289" s="68"/>
      <c r="S289" s="68"/>
      <c r="T289" s="68"/>
      <c r="U289" s="68"/>
      <c r="V289" s="68"/>
      <c r="W289" s="26" t="str">
        <f t="shared" si="38"/>
        <v/>
      </c>
      <c r="X289" s="26" t="str">
        <f t="shared" si="39"/>
        <v/>
      </c>
    </row>
    <row r="290" spans="17:24" ht="14" x14ac:dyDescent="0.2">
      <c r="Q290">
        <v>244</v>
      </c>
      <c r="R290" s="68"/>
      <c r="S290" s="68"/>
      <c r="T290" s="68"/>
      <c r="U290" s="68"/>
      <c r="V290" s="68"/>
      <c r="W290" s="26" t="str">
        <f t="shared" si="38"/>
        <v/>
      </c>
      <c r="X290" s="26" t="str">
        <f t="shared" si="39"/>
        <v/>
      </c>
    </row>
    <row r="291" spans="17:24" ht="14" x14ac:dyDescent="0.2">
      <c r="Q291">
        <v>245</v>
      </c>
      <c r="R291" s="68"/>
      <c r="S291" s="68"/>
      <c r="T291" s="68"/>
      <c r="U291" s="68"/>
      <c r="V291" s="68"/>
      <c r="W291" s="26" t="str">
        <f t="shared" si="38"/>
        <v/>
      </c>
      <c r="X291" s="26" t="str">
        <f t="shared" si="39"/>
        <v/>
      </c>
    </row>
    <row r="292" spans="17:24" ht="14" x14ac:dyDescent="0.2">
      <c r="Q292">
        <v>246</v>
      </c>
      <c r="R292" s="68"/>
      <c r="S292" s="68"/>
      <c r="T292" s="68"/>
      <c r="U292" s="68"/>
      <c r="V292" s="68"/>
      <c r="W292" s="26" t="str">
        <f t="shared" si="38"/>
        <v/>
      </c>
      <c r="X292" s="26" t="str">
        <f t="shared" si="39"/>
        <v/>
      </c>
    </row>
    <row r="293" spans="17:24" ht="14" x14ac:dyDescent="0.2">
      <c r="Q293">
        <v>247</v>
      </c>
      <c r="R293" s="68"/>
      <c r="S293" s="68"/>
      <c r="T293" s="68"/>
      <c r="U293" s="68"/>
      <c r="V293" s="68"/>
      <c r="W293" s="26" t="str">
        <f t="shared" si="38"/>
        <v/>
      </c>
      <c r="X293" s="26" t="str">
        <f t="shared" si="39"/>
        <v/>
      </c>
    </row>
    <row r="294" spans="17:24" ht="14" x14ac:dyDescent="0.2">
      <c r="Q294">
        <v>248</v>
      </c>
      <c r="R294" s="68"/>
      <c r="S294" s="68"/>
      <c r="T294" s="68"/>
      <c r="U294" s="68"/>
      <c r="V294" s="68"/>
      <c r="W294" s="26" t="str">
        <f t="shared" si="38"/>
        <v/>
      </c>
      <c r="X294" s="26" t="str">
        <f t="shared" si="39"/>
        <v/>
      </c>
    </row>
    <row r="295" spans="17:24" ht="14" x14ac:dyDescent="0.2">
      <c r="Q295">
        <v>249</v>
      </c>
      <c r="R295" s="68"/>
      <c r="S295" s="68"/>
      <c r="T295" s="68"/>
      <c r="U295" s="68"/>
      <c r="V295" s="68"/>
      <c r="W295" s="26" t="str">
        <f t="shared" si="38"/>
        <v/>
      </c>
      <c r="X295" s="26" t="str">
        <f t="shared" si="39"/>
        <v/>
      </c>
    </row>
    <row r="296" spans="17:24" ht="14" x14ac:dyDescent="0.2">
      <c r="Q296">
        <v>250</v>
      </c>
      <c r="R296" s="68"/>
      <c r="S296" s="68"/>
      <c r="T296" s="68"/>
      <c r="U296" s="68"/>
      <c r="V296" s="68"/>
      <c r="W296" s="26" t="str">
        <f t="shared" si="38"/>
        <v/>
      </c>
      <c r="X296" s="26" t="str">
        <f t="shared" si="39"/>
        <v/>
      </c>
    </row>
    <row r="297" spans="17:24" ht="14" x14ac:dyDescent="0.2">
      <c r="Q297">
        <v>251</v>
      </c>
      <c r="R297" s="68"/>
      <c r="S297" s="68"/>
      <c r="T297" s="68"/>
      <c r="U297" s="68"/>
      <c r="V297" s="68"/>
      <c r="W297" s="26" t="str">
        <f t="shared" si="38"/>
        <v/>
      </c>
      <c r="X297" s="26" t="str">
        <f t="shared" si="39"/>
        <v/>
      </c>
    </row>
    <row r="298" spans="17:24" ht="14" x14ac:dyDescent="0.2">
      <c r="Q298">
        <v>252</v>
      </c>
      <c r="R298" s="68"/>
      <c r="S298" s="68"/>
      <c r="T298" s="68"/>
      <c r="U298" s="68"/>
      <c r="V298" s="68"/>
      <c r="W298" s="26" t="str">
        <f t="shared" si="38"/>
        <v/>
      </c>
      <c r="X298" s="26" t="str">
        <f t="shared" si="39"/>
        <v/>
      </c>
    </row>
    <row r="299" spans="17:24" ht="14" x14ac:dyDescent="0.2">
      <c r="Q299">
        <v>253</v>
      </c>
      <c r="R299" s="68"/>
      <c r="S299" s="68"/>
      <c r="T299" s="68"/>
      <c r="U299" s="68"/>
      <c r="V299" s="68"/>
      <c r="W299" s="26" t="str">
        <f t="shared" si="38"/>
        <v/>
      </c>
      <c r="X299" s="26" t="str">
        <f t="shared" si="39"/>
        <v/>
      </c>
    </row>
    <row r="300" spans="17:24" x14ac:dyDescent="0.2">
      <c r="Q300">
        <v>254</v>
      </c>
      <c r="W300" s="26" t="str">
        <f t="shared" si="38"/>
        <v/>
      </c>
      <c r="X300" s="26" t="str">
        <f t="shared" si="39"/>
        <v/>
      </c>
    </row>
    <row r="301" spans="17:24" x14ac:dyDescent="0.2">
      <c r="Q301">
        <v>255</v>
      </c>
      <c r="W301" s="26" t="str">
        <f t="shared" si="38"/>
        <v/>
      </c>
      <c r="X301" s="26" t="str">
        <f t="shared" si="39"/>
        <v/>
      </c>
    </row>
    <row r="302" spans="17:24" x14ac:dyDescent="0.2">
      <c r="Q302">
        <v>256</v>
      </c>
      <c r="W302" s="26" t="str">
        <f t="shared" si="38"/>
        <v/>
      </c>
      <c r="X302" s="26" t="str">
        <f t="shared" si="39"/>
        <v/>
      </c>
    </row>
    <row r="303" spans="17:24" x14ac:dyDescent="0.2">
      <c r="Q303">
        <v>257</v>
      </c>
      <c r="W303" s="26" t="str">
        <f t="shared" si="38"/>
        <v/>
      </c>
      <c r="X303" s="26" t="str">
        <f t="shared" si="39"/>
        <v/>
      </c>
    </row>
    <row r="304" spans="17:24" x14ac:dyDescent="0.2">
      <c r="Q304">
        <v>258</v>
      </c>
      <c r="W304" s="26" t="str">
        <f t="shared" si="38"/>
        <v/>
      </c>
      <c r="X304" s="26" t="str">
        <f t="shared" si="39"/>
        <v/>
      </c>
    </row>
    <row r="305" spans="17:24" x14ac:dyDescent="0.2">
      <c r="Q305">
        <v>259</v>
      </c>
      <c r="W305" s="26" t="str">
        <f t="shared" si="38"/>
        <v/>
      </c>
      <c r="X305" s="26" t="str">
        <f t="shared" si="39"/>
        <v/>
      </c>
    </row>
    <row r="306" spans="17:24" x14ac:dyDescent="0.2">
      <c r="Q306">
        <v>260</v>
      </c>
      <c r="W306" s="26" t="str">
        <f t="shared" si="38"/>
        <v/>
      </c>
      <c r="X306" s="26" t="str">
        <f t="shared" si="39"/>
        <v/>
      </c>
    </row>
    <row r="307" spans="17:24" x14ac:dyDescent="0.2">
      <c r="Q307">
        <v>261</v>
      </c>
      <c r="W307" s="26" t="str">
        <f t="shared" si="38"/>
        <v/>
      </c>
      <c r="X307" s="26" t="str">
        <f t="shared" si="39"/>
        <v/>
      </c>
    </row>
    <row r="308" spans="17:24" x14ac:dyDescent="0.2">
      <c r="Q308">
        <v>262</v>
      </c>
      <c r="W308" s="26" t="str">
        <f t="shared" si="38"/>
        <v/>
      </c>
      <c r="X308" s="26" t="str">
        <f t="shared" si="39"/>
        <v/>
      </c>
    </row>
    <row r="309" spans="17:24" x14ac:dyDescent="0.2">
      <c r="Q309">
        <v>263</v>
      </c>
      <c r="W309" s="26" t="str">
        <f t="shared" si="38"/>
        <v/>
      </c>
      <c r="X309" s="26" t="str">
        <f t="shared" si="39"/>
        <v/>
      </c>
    </row>
    <row r="310" spans="17:24" x14ac:dyDescent="0.2">
      <c r="Q310">
        <v>264</v>
      </c>
      <c r="W310" s="26" t="str">
        <f t="shared" si="38"/>
        <v/>
      </c>
      <c r="X310" s="26" t="str">
        <f t="shared" si="39"/>
        <v/>
      </c>
    </row>
    <row r="311" spans="17:24" x14ac:dyDescent="0.2">
      <c r="Q311">
        <v>265</v>
      </c>
      <c r="W311" s="26" t="str">
        <f t="shared" si="38"/>
        <v/>
      </c>
      <c r="X311" s="26" t="str">
        <f t="shared" si="39"/>
        <v/>
      </c>
    </row>
    <row r="312" spans="17:24" x14ac:dyDescent="0.2">
      <c r="Q312">
        <v>266</v>
      </c>
      <c r="W312" s="26" t="str">
        <f t="shared" si="38"/>
        <v/>
      </c>
      <c r="X312" s="26" t="str">
        <f t="shared" si="39"/>
        <v/>
      </c>
    </row>
    <row r="313" spans="17:24" x14ac:dyDescent="0.2">
      <c r="Q313">
        <v>267</v>
      </c>
      <c r="W313" s="26" t="str">
        <f t="shared" si="38"/>
        <v/>
      </c>
      <c r="X313" s="26" t="str">
        <f t="shared" si="39"/>
        <v/>
      </c>
    </row>
    <row r="314" spans="17:24" x14ac:dyDescent="0.2">
      <c r="Q314">
        <v>268</v>
      </c>
      <c r="W314" s="26" t="str">
        <f t="shared" si="38"/>
        <v/>
      </c>
      <c r="X314" s="26" t="str">
        <f t="shared" si="39"/>
        <v/>
      </c>
    </row>
    <row r="315" spans="17:24" x14ac:dyDescent="0.2">
      <c r="Q315">
        <v>269</v>
      </c>
      <c r="W315" s="26" t="str">
        <f t="shared" si="38"/>
        <v/>
      </c>
      <c r="X315" s="26" t="str">
        <f t="shared" si="39"/>
        <v/>
      </c>
    </row>
    <row r="316" spans="17:24" x14ac:dyDescent="0.2">
      <c r="Q316">
        <v>270</v>
      </c>
      <c r="W316" s="26" t="str">
        <f t="shared" si="38"/>
        <v/>
      </c>
      <c r="X316" s="26" t="str">
        <f t="shared" si="39"/>
        <v/>
      </c>
    </row>
    <row r="317" spans="17:24" x14ac:dyDescent="0.2">
      <c r="Q317">
        <v>271</v>
      </c>
      <c r="W317" s="26" t="str">
        <f t="shared" si="38"/>
        <v/>
      </c>
      <c r="X317" s="26" t="str">
        <f t="shared" si="39"/>
        <v/>
      </c>
    </row>
    <row r="318" spans="17:24" x14ac:dyDescent="0.2">
      <c r="Q318">
        <v>272</v>
      </c>
      <c r="W318" s="26" t="str">
        <f t="shared" si="38"/>
        <v/>
      </c>
      <c r="X318" s="26" t="str">
        <f t="shared" si="39"/>
        <v/>
      </c>
    </row>
    <row r="319" spans="17:24" x14ac:dyDescent="0.2">
      <c r="Q319">
        <v>273</v>
      </c>
      <c r="W319" s="26" t="str">
        <f t="shared" si="38"/>
        <v/>
      </c>
      <c r="X319" s="26" t="str">
        <f t="shared" si="39"/>
        <v/>
      </c>
    </row>
    <row r="320" spans="17:24" x14ac:dyDescent="0.2">
      <c r="Q320">
        <v>274</v>
      </c>
      <c r="W320" s="26" t="str">
        <f t="shared" si="38"/>
        <v/>
      </c>
      <c r="X320" s="26" t="str">
        <f t="shared" si="39"/>
        <v/>
      </c>
    </row>
    <row r="321" spans="17:24" x14ac:dyDescent="0.2">
      <c r="Q321">
        <v>275</v>
      </c>
      <c r="W321" s="26" t="str">
        <f t="shared" si="38"/>
        <v/>
      </c>
      <c r="X321" s="26" t="str">
        <f t="shared" si="39"/>
        <v/>
      </c>
    </row>
    <row r="322" spans="17:24" x14ac:dyDescent="0.2">
      <c r="Q322">
        <v>276</v>
      </c>
      <c r="W322" s="26" t="str">
        <f t="shared" si="38"/>
        <v/>
      </c>
      <c r="X322" s="26" t="str">
        <f t="shared" si="39"/>
        <v/>
      </c>
    </row>
    <row r="323" spans="17:24" x14ac:dyDescent="0.2">
      <c r="Q323">
        <v>277</v>
      </c>
      <c r="W323" s="26" t="str">
        <f t="shared" si="38"/>
        <v/>
      </c>
      <c r="X323" s="26" t="str">
        <f t="shared" si="39"/>
        <v/>
      </c>
    </row>
    <row r="324" spans="17:24" x14ac:dyDescent="0.2">
      <c r="Q324">
        <v>278</v>
      </c>
      <c r="W324" s="26" t="str">
        <f t="shared" si="38"/>
        <v/>
      </c>
      <c r="X324" s="26" t="str">
        <f t="shared" si="39"/>
        <v/>
      </c>
    </row>
    <row r="325" spans="17:24" x14ac:dyDescent="0.2">
      <c r="Q325">
        <v>279</v>
      </c>
      <c r="W325" s="26" t="str">
        <f t="shared" si="38"/>
        <v/>
      </c>
      <c r="X325" s="26" t="str">
        <f t="shared" si="39"/>
        <v/>
      </c>
    </row>
    <row r="326" spans="17:24" x14ac:dyDescent="0.2">
      <c r="Q326">
        <v>280</v>
      </c>
      <c r="W326" s="26" t="str">
        <f t="shared" si="38"/>
        <v/>
      </c>
      <c r="X326" s="26" t="str">
        <f t="shared" si="39"/>
        <v/>
      </c>
    </row>
    <row r="327" spans="17:24" x14ac:dyDescent="0.2">
      <c r="Q327">
        <v>281</v>
      </c>
      <c r="W327" s="26" t="str">
        <f t="shared" si="38"/>
        <v/>
      </c>
      <c r="X327" s="26" t="str">
        <f t="shared" si="39"/>
        <v/>
      </c>
    </row>
    <row r="328" spans="17:24" x14ac:dyDescent="0.2">
      <c r="Q328">
        <v>282</v>
      </c>
      <c r="W328" s="26" t="str">
        <f t="shared" si="38"/>
        <v/>
      </c>
      <c r="X328" s="26" t="str">
        <f t="shared" si="39"/>
        <v/>
      </c>
    </row>
    <row r="329" spans="17:24" x14ac:dyDescent="0.2">
      <c r="Q329">
        <v>283</v>
      </c>
      <c r="W329" s="26" t="str">
        <f t="shared" si="38"/>
        <v/>
      </c>
      <c r="X329" s="26" t="str">
        <f t="shared" si="39"/>
        <v/>
      </c>
    </row>
    <row r="330" spans="17:24" x14ac:dyDescent="0.2">
      <c r="Q330">
        <v>284</v>
      </c>
      <c r="W330" s="26" t="str">
        <f t="shared" si="38"/>
        <v/>
      </c>
      <c r="X330" s="26" t="str">
        <f t="shared" si="39"/>
        <v/>
      </c>
    </row>
    <row r="331" spans="17:24" x14ac:dyDescent="0.2">
      <c r="Q331">
        <v>285</v>
      </c>
      <c r="W331" s="26" t="str">
        <f t="shared" si="38"/>
        <v/>
      </c>
      <c r="X331" s="26" t="str">
        <f t="shared" si="39"/>
        <v/>
      </c>
    </row>
    <row r="332" spans="17:24" x14ac:dyDescent="0.2">
      <c r="Q332">
        <v>286</v>
      </c>
      <c r="W332" s="26" t="str">
        <f t="shared" si="38"/>
        <v/>
      </c>
      <c r="X332" s="26" t="str">
        <f t="shared" si="39"/>
        <v/>
      </c>
    </row>
    <row r="333" spans="17:24" x14ac:dyDescent="0.2">
      <c r="Q333">
        <v>287</v>
      </c>
      <c r="W333" s="26" t="str">
        <f t="shared" ref="W333:W396" si="40">IF(R333=$C$8,ROW(),"")</f>
        <v/>
      </c>
      <c r="X333" s="26" t="str">
        <f t="shared" ref="X333:X396" si="41">IF(R333=$C$10,ROW(),"")</f>
        <v/>
      </c>
    </row>
    <row r="334" spans="17:24" x14ac:dyDescent="0.2">
      <c r="Q334">
        <v>288</v>
      </c>
      <c r="W334" s="26" t="str">
        <f t="shared" si="40"/>
        <v/>
      </c>
      <c r="X334" s="26" t="str">
        <f t="shared" si="41"/>
        <v/>
      </c>
    </row>
    <row r="335" spans="17:24" x14ac:dyDescent="0.2">
      <c r="Q335">
        <v>289</v>
      </c>
      <c r="W335" s="26" t="str">
        <f t="shared" si="40"/>
        <v/>
      </c>
      <c r="X335" s="26" t="str">
        <f t="shared" si="41"/>
        <v/>
      </c>
    </row>
    <row r="336" spans="17:24" x14ac:dyDescent="0.2">
      <c r="Q336">
        <v>290</v>
      </c>
      <c r="W336" s="26" t="str">
        <f t="shared" si="40"/>
        <v/>
      </c>
      <c r="X336" s="26" t="str">
        <f t="shared" si="41"/>
        <v/>
      </c>
    </row>
    <row r="337" spans="17:24" x14ac:dyDescent="0.2">
      <c r="Q337">
        <v>291</v>
      </c>
      <c r="W337" s="26" t="str">
        <f t="shared" si="40"/>
        <v/>
      </c>
      <c r="X337" s="26" t="str">
        <f t="shared" si="41"/>
        <v/>
      </c>
    </row>
    <row r="338" spans="17:24" x14ac:dyDescent="0.2">
      <c r="Q338">
        <v>292</v>
      </c>
      <c r="W338" s="26" t="str">
        <f t="shared" si="40"/>
        <v/>
      </c>
      <c r="X338" s="26" t="str">
        <f t="shared" si="41"/>
        <v/>
      </c>
    </row>
    <row r="339" spans="17:24" x14ac:dyDescent="0.2">
      <c r="Q339">
        <v>293</v>
      </c>
      <c r="W339" s="26" t="str">
        <f t="shared" si="40"/>
        <v/>
      </c>
      <c r="X339" s="26" t="str">
        <f t="shared" si="41"/>
        <v/>
      </c>
    </row>
    <row r="340" spans="17:24" x14ac:dyDescent="0.2">
      <c r="Q340">
        <v>294</v>
      </c>
      <c r="W340" s="26" t="str">
        <f t="shared" si="40"/>
        <v/>
      </c>
      <c r="X340" s="26" t="str">
        <f t="shared" si="41"/>
        <v/>
      </c>
    </row>
    <row r="341" spans="17:24" x14ac:dyDescent="0.2">
      <c r="Q341">
        <v>295</v>
      </c>
      <c r="W341" s="26" t="str">
        <f t="shared" si="40"/>
        <v/>
      </c>
      <c r="X341" s="26" t="str">
        <f t="shared" si="41"/>
        <v/>
      </c>
    </row>
    <row r="342" spans="17:24" x14ac:dyDescent="0.2">
      <c r="Q342">
        <v>296</v>
      </c>
      <c r="W342" s="26" t="str">
        <f t="shared" si="40"/>
        <v/>
      </c>
      <c r="X342" s="26" t="str">
        <f t="shared" si="41"/>
        <v/>
      </c>
    </row>
    <row r="343" spans="17:24" x14ac:dyDescent="0.2">
      <c r="Q343">
        <v>297</v>
      </c>
      <c r="W343" s="26" t="str">
        <f t="shared" si="40"/>
        <v/>
      </c>
      <c r="X343" s="26" t="str">
        <f t="shared" si="41"/>
        <v/>
      </c>
    </row>
    <row r="344" spans="17:24" x14ac:dyDescent="0.2">
      <c r="Q344">
        <v>298</v>
      </c>
      <c r="W344" s="26" t="str">
        <f t="shared" si="40"/>
        <v/>
      </c>
      <c r="X344" s="26" t="str">
        <f t="shared" si="41"/>
        <v/>
      </c>
    </row>
    <row r="345" spans="17:24" x14ac:dyDescent="0.2">
      <c r="Q345">
        <v>299</v>
      </c>
      <c r="W345" s="26" t="str">
        <f t="shared" si="40"/>
        <v/>
      </c>
      <c r="X345" s="26" t="str">
        <f t="shared" si="41"/>
        <v/>
      </c>
    </row>
    <row r="346" spans="17:24" x14ac:dyDescent="0.2">
      <c r="Q346">
        <v>300</v>
      </c>
      <c r="W346" s="26" t="str">
        <f t="shared" si="40"/>
        <v/>
      </c>
      <c r="X346" s="26" t="str">
        <f t="shared" si="41"/>
        <v/>
      </c>
    </row>
    <row r="347" spans="17:24" x14ac:dyDescent="0.2">
      <c r="Q347">
        <v>301</v>
      </c>
      <c r="W347" s="26" t="str">
        <f t="shared" si="40"/>
        <v/>
      </c>
      <c r="X347" s="26" t="str">
        <f t="shared" si="41"/>
        <v/>
      </c>
    </row>
    <row r="348" spans="17:24" x14ac:dyDescent="0.2">
      <c r="Q348">
        <v>302</v>
      </c>
      <c r="W348" s="26" t="str">
        <f t="shared" si="40"/>
        <v/>
      </c>
      <c r="X348" s="26" t="str">
        <f t="shared" si="41"/>
        <v/>
      </c>
    </row>
    <row r="349" spans="17:24" x14ac:dyDescent="0.2">
      <c r="Q349">
        <v>303</v>
      </c>
      <c r="W349" s="26" t="str">
        <f t="shared" si="40"/>
        <v/>
      </c>
      <c r="X349" s="26" t="str">
        <f t="shared" si="41"/>
        <v/>
      </c>
    </row>
    <row r="350" spans="17:24" x14ac:dyDescent="0.2">
      <c r="Q350">
        <v>304</v>
      </c>
      <c r="W350" s="26" t="str">
        <f t="shared" si="40"/>
        <v/>
      </c>
      <c r="X350" s="26" t="str">
        <f t="shared" si="41"/>
        <v/>
      </c>
    </row>
    <row r="351" spans="17:24" x14ac:dyDescent="0.2">
      <c r="Q351">
        <v>305</v>
      </c>
      <c r="W351" s="26" t="str">
        <f t="shared" si="40"/>
        <v/>
      </c>
      <c r="X351" s="26" t="str">
        <f t="shared" si="41"/>
        <v/>
      </c>
    </row>
    <row r="352" spans="17:24" x14ac:dyDescent="0.2">
      <c r="Q352">
        <v>306</v>
      </c>
      <c r="W352" s="26" t="str">
        <f t="shared" si="40"/>
        <v/>
      </c>
      <c r="X352" s="26" t="str">
        <f t="shared" si="41"/>
        <v/>
      </c>
    </row>
    <row r="353" spans="17:24" x14ac:dyDescent="0.2">
      <c r="Q353">
        <v>307</v>
      </c>
      <c r="W353" s="26" t="str">
        <f t="shared" si="40"/>
        <v/>
      </c>
      <c r="X353" s="26" t="str">
        <f t="shared" si="41"/>
        <v/>
      </c>
    </row>
    <row r="354" spans="17:24" x14ac:dyDescent="0.2">
      <c r="Q354">
        <v>308</v>
      </c>
      <c r="W354" s="26" t="str">
        <f t="shared" si="40"/>
        <v/>
      </c>
      <c r="X354" s="26" t="str">
        <f t="shared" si="41"/>
        <v/>
      </c>
    </row>
    <row r="355" spans="17:24" x14ac:dyDescent="0.2">
      <c r="Q355">
        <v>309</v>
      </c>
      <c r="W355" s="26" t="str">
        <f t="shared" si="40"/>
        <v/>
      </c>
      <c r="X355" s="26" t="str">
        <f t="shared" si="41"/>
        <v/>
      </c>
    </row>
    <row r="356" spans="17:24" x14ac:dyDescent="0.2">
      <c r="Q356">
        <v>310</v>
      </c>
      <c r="W356" s="26" t="str">
        <f t="shared" si="40"/>
        <v/>
      </c>
      <c r="X356" s="26" t="str">
        <f t="shared" si="41"/>
        <v/>
      </c>
    </row>
    <row r="357" spans="17:24" x14ac:dyDescent="0.2">
      <c r="Q357">
        <v>311</v>
      </c>
      <c r="W357" s="26" t="str">
        <f t="shared" si="40"/>
        <v/>
      </c>
      <c r="X357" s="26" t="str">
        <f t="shared" si="41"/>
        <v/>
      </c>
    </row>
    <row r="358" spans="17:24" x14ac:dyDescent="0.2">
      <c r="Q358">
        <v>312</v>
      </c>
      <c r="W358" s="26" t="str">
        <f t="shared" si="40"/>
        <v/>
      </c>
      <c r="X358" s="26" t="str">
        <f t="shared" si="41"/>
        <v/>
      </c>
    </row>
    <row r="359" spans="17:24" x14ac:dyDescent="0.2">
      <c r="Q359">
        <v>313</v>
      </c>
      <c r="W359" s="26" t="str">
        <f t="shared" si="40"/>
        <v/>
      </c>
      <c r="X359" s="26" t="str">
        <f t="shared" si="41"/>
        <v/>
      </c>
    </row>
    <row r="360" spans="17:24" x14ac:dyDescent="0.2">
      <c r="Q360">
        <v>314</v>
      </c>
      <c r="W360" s="26" t="str">
        <f t="shared" si="40"/>
        <v/>
      </c>
      <c r="X360" s="26" t="str">
        <f t="shared" si="41"/>
        <v/>
      </c>
    </row>
    <row r="361" spans="17:24" x14ac:dyDescent="0.2">
      <c r="Q361">
        <v>315</v>
      </c>
      <c r="W361" s="26" t="str">
        <f t="shared" si="40"/>
        <v/>
      </c>
      <c r="X361" s="26" t="str">
        <f t="shared" si="41"/>
        <v/>
      </c>
    </row>
    <row r="362" spans="17:24" x14ac:dyDescent="0.2">
      <c r="Q362">
        <v>316</v>
      </c>
      <c r="W362" s="26" t="str">
        <f t="shared" si="40"/>
        <v/>
      </c>
      <c r="X362" s="26" t="str">
        <f t="shared" si="41"/>
        <v/>
      </c>
    </row>
    <row r="363" spans="17:24" x14ac:dyDescent="0.2">
      <c r="Q363">
        <v>317</v>
      </c>
      <c r="W363" s="26" t="str">
        <f t="shared" si="40"/>
        <v/>
      </c>
      <c r="X363" s="26" t="str">
        <f t="shared" si="41"/>
        <v/>
      </c>
    </row>
    <row r="364" spans="17:24" x14ac:dyDescent="0.2">
      <c r="Q364">
        <v>318</v>
      </c>
      <c r="W364" s="26" t="str">
        <f t="shared" si="40"/>
        <v/>
      </c>
      <c r="X364" s="26" t="str">
        <f t="shared" si="41"/>
        <v/>
      </c>
    </row>
    <row r="365" spans="17:24" x14ac:dyDescent="0.2">
      <c r="Q365">
        <v>319</v>
      </c>
      <c r="W365" s="26" t="str">
        <f t="shared" si="40"/>
        <v/>
      </c>
      <c r="X365" s="26" t="str">
        <f t="shared" si="41"/>
        <v/>
      </c>
    </row>
    <row r="366" spans="17:24" x14ac:dyDescent="0.2">
      <c r="Q366">
        <v>320</v>
      </c>
      <c r="W366" s="26" t="str">
        <f t="shared" si="40"/>
        <v/>
      </c>
      <c r="X366" s="26" t="str">
        <f t="shared" si="41"/>
        <v/>
      </c>
    </row>
    <row r="367" spans="17:24" x14ac:dyDescent="0.2">
      <c r="Q367">
        <v>321</v>
      </c>
      <c r="W367" s="26" t="str">
        <f t="shared" si="40"/>
        <v/>
      </c>
      <c r="X367" s="26" t="str">
        <f t="shared" si="41"/>
        <v/>
      </c>
    </row>
    <row r="368" spans="17:24" x14ac:dyDescent="0.2">
      <c r="Q368">
        <v>322</v>
      </c>
      <c r="W368" s="26" t="str">
        <f t="shared" si="40"/>
        <v/>
      </c>
      <c r="X368" s="26" t="str">
        <f t="shared" si="41"/>
        <v/>
      </c>
    </row>
    <row r="369" spans="17:24" x14ac:dyDescent="0.2">
      <c r="Q369">
        <v>323</v>
      </c>
      <c r="W369" s="26" t="str">
        <f t="shared" si="40"/>
        <v/>
      </c>
      <c r="X369" s="26" t="str">
        <f t="shared" si="41"/>
        <v/>
      </c>
    </row>
    <row r="370" spans="17:24" x14ac:dyDescent="0.2">
      <c r="Q370">
        <v>324</v>
      </c>
      <c r="W370" s="26" t="str">
        <f t="shared" si="40"/>
        <v/>
      </c>
      <c r="X370" s="26" t="str">
        <f t="shared" si="41"/>
        <v/>
      </c>
    </row>
    <row r="371" spans="17:24" x14ac:dyDescent="0.2">
      <c r="Q371">
        <v>325</v>
      </c>
      <c r="W371" s="26" t="str">
        <f t="shared" si="40"/>
        <v/>
      </c>
      <c r="X371" s="26" t="str">
        <f t="shared" si="41"/>
        <v/>
      </c>
    </row>
    <row r="372" spans="17:24" x14ac:dyDescent="0.2">
      <c r="Q372">
        <v>326</v>
      </c>
      <c r="W372" s="26" t="str">
        <f t="shared" si="40"/>
        <v/>
      </c>
      <c r="X372" s="26" t="str">
        <f t="shared" si="41"/>
        <v/>
      </c>
    </row>
    <row r="373" spans="17:24" x14ac:dyDescent="0.2">
      <c r="Q373">
        <v>327</v>
      </c>
      <c r="W373" s="26" t="str">
        <f t="shared" si="40"/>
        <v/>
      </c>
      <c r="X373" s="26" t="str">
        <f t="shared" si="41"/>
        <v/>
      </c>
    </row>
    <row r="374" spans="17:24" x14ac:dyDescent="0.2">
      <c r="Q374">
        <v>328</v>
      </c>
      <c r="W374" s="26" t="str">
        <f t="shared" si="40"/>
        <v/>
      </c>
      <c r="X374" s="26" t="str">
        <f t="shared" si="41"/>
        <v/>
      </c>
    </row>
    <row r="375" spans="17:24" x14ac:dyDescent="0.2">
      <c r="Q375">
        <v>329</v>
      </c>
      <c r="W375" s="26" t="str">
        <f t="shared" si="40"/>
        <v/>
      </c>
      <c r="X375" s="26" t="str">
        <f t="shared" si="41"/>
        <v/>
      </c>
    </row>
    <row r="376" spans="17:24" x14ac:dyDescent="0.2">
      <c r="Q376">
        <v>330</v>
      </c>
      <c r="W376" s="26" t="str">
        <f t="shared" si="40"/>
        <v/>
      </c>
      <c r="X376" s="26" t="str">
        <f t="shared" si="41"/>
        <v/>
      </c>
    </row>
    <row r="377" spans="17:24" x14ac:dyDescent="0.2">
      <c r="Q377">
        <v>331</v>
      </c>
      <c r="W377" s="26" t="str">
        <f t="shared" si="40"/>
        <v/>
      </c>
      <c r="X377" s="26" t="str">
        <f t="shared" si="41"/>
        <v/>
      </c>
    </row>
    <row r="378" spans="17:24" x14ac:dyDescent="0.2">
      <c r="Q378">
        <v>332</v>
      </c>
      <c r="W378" s="26" t="str">
        <f t="shared" si="40"/>
        <v/>
      </c>
      <c r="X378" s="26" t="str">
        <f t="shared" si="41"/>
        <v/>
      </c>
    </row>
    <row r="379" spans="17:24" x14ac:dyDescent="0.2">
      <c r="Q379">
        <v>333</v>
      </c>
      <c r="W379" s="26" t="str">
        <f t="shared" si="40"/>
        <v/>
      </c>
      <c r="X379" s="26" t="str">
        <f t="shared" si="41"/>
        <v/>
      </c>
    </row>
    <row r="380" spans="17:24" x14ac:dyDescent="0.2">
      <c r="Q380">
        <v>334</v>
      </c>
      <c r="W380" s="26" t="str">
        <f t="shared" si="40"/>
        <v/>
      </c>
      <c r="X380" s="26" t="str">
        <f t="shared" si="41"/>
        <v/>
      </c>
    </row>
    <row r="381" spans="17:24" x14ac:dyDescent="0.2">
      <c r="Q381">
        <v>335</v>
      </c>
      <c r="W381" s="26" t="str">
        <f t="shared" si="40"/>
        <v/>
      </c>
      <c r="X381" s="26" t="str">
        <f t="shared" si="41"/>
        <v/>
      </c>
    </row>
    <row r="382" spans="17:24" x14ac:dyDescent="0.2">
      <c r="Q382">
        <v>336</v>
      </c>
      <c r="W382" s="26" t="str">
        <f t="shared" si="40"/>
        <v/>
      </c>
      <c r="X382" s="26" t="str">
        <f t="shared" si="41"/>
        <v/>
      </c>
    </row>
    <row r="383" spans="17:24" x14ac:dyDescent="0.2">
      <c r="Q383">
        <v>337</v>
      </c>
      <c r="W383" s="26" t="str">
        <f t="shared" si="40"/>
        <v/>
      </c>
      <c r="X383" s="26" t="str">
        <f t="shared" si="41"/>
        <v/>
      </c>
    </row>
    <row r="384" spans="17:24" x14ac:dyDescent="0.2">
      <c r="W384" s="26" t="str">
        <f t="shared" si="40"/>
        <v/>
      </c>
      <c r="X384" s="26" t="str">
        <f t="shared" si="41"/>
        <v/>
      </c>
    </row>
    <row r="385" spans="23:24" x14ac:dyDescent="0.2">
      <c r="W385" s="26" t="str">
        <f t="shared" si="40"/>
        <v/>
      </c>
      <c r="X385" s="26" t="str">
        <f t="shared" si="41"/>
        <v/>
      </c>
    </row>
    <row r="386" spans="23:24" x14ac:dyDescent="0.2">
      <c r="W386" s="26" t="str">
        <f t="shared" si="40"/>
        <v/>
      </c>
      <c r="X386" s="26" t="str">
        <f t="shared" si="41"/>
        <v/>
      </c>
    </row>
    <row r="387" spans="23:24" x14ac:dyDescent="0.2">
      <c r="W387" s="26" t="str">
        <f t="shared" si="40"/>
        <v/>
      </c>
      <c r="X387" s="26" t="str">
        <f t="shared" si="41"/>
        <v/>
      </c>
    </row>
    <row r="388" spans="23:24" x14ac:dyDescent="0.2">
      <c r="W388" s="26" t="str">
        <f t="shared" si="40"/>
        <v/>
      </c>
      <c r="X388" s="26" t="str">
        <f t="shared" si="41"/>
        <v/>
      </c>
    </row>
    <row r="389" spans="23:24" x14ac:dyDescent="0.2">
      <c r="W389" s="26" t="str">
        <f t="shared" si="40"/>
        <v/>
      </c>
      <c r="X389" s="26" t="str">
        <f t="shared" si="41"/>
        <v/>
      </c>
    </row>
    <row r="390" spans="23:24" x14ac:dyDescent="0.2">
      <c r="W390" s="26" t="str">
        <f t="shared" si="40"/>
        <v/>
      </c>
      <c r="X390" s="26" t="str">
        <f t="shared" si="41"/>
        <v/>
      </c>
    </row>
    <row r="391" spans="23:24" x14ac:dyDescent="0.2">
      <c r="W391" s="26" t="str">
        <f t="shared" si="40"/>
        <v/>
      </c>
      <c r="X391" s="26" t="str">
        <f t="shared" si="41"/>
        <v/>
      </c>
    </row>
    <row r="392" spans="23:24" x14ac:dyDescent="0.2">
      <c r="W392" s="26" t="str">
        <f t="shared" si="40"/>
        <v/>
      </c>
      <c r="X392" s="26" t="str">
        <f t="shared" si="41"/>
        <v/>
      </c>
    </row>
    <row r="393" spans="23:24" x14ac:dyDescent="0.2">
      <c r="W393" s="26" t="str">
        <f t="shared" si="40"/>
        <v/>
      </c>
      <c r="X393" s="26" t="str">
        <f t="shared" si="41"/>
        <v/>
      </c>
    </row>
    <row r="394" spans="23:24" x14ac:dyDescent="0.2">
      <c r="W394" s="26" t="str">
        <f t="shared" si="40"/>
        <v/>
      </c>
      <c r="X394" s="26" t="str">
        <f t="shared" si="41"/>
        <v/>
      </c>
    </row>
    <row r="395" spans="23:24" x14ac:dyDescent="0.2">
      <c r="W395" s="26" t="str">
        <f t="shared" si="40"/>
        <v/>
      </c>
      <c r="X395" s="26" t="str">
        <f t="shared" si="41"/>
        <v/>
      </c>
    </row>
    <row r="396" spans="23:24" x14ac:dyDescent="0.2">
      <c r="W396" s="26" t="str">
        <f t="shared" si="40"/>
        <v/>
      </c>
      <c r="X396" s="26" t="str">
        <f t="shared" si="41"/>
        <v/>
      </c>
    </row>
    <row r="397" spans="23:24" x14ac:dyDescent="0.2">
      <c r="W397" s="26" t="str">
        <f t="shared" ref="W397:W460" si="42">IF(R397=$C$8,ROW(),"")</f>
        <v/>
      </c>
      <c r="X397" s="26" t="str">
        <f t="shared" ref="X397:X460" si="43">IF(R397=$C$10,ROW(),"")</f>
        <v/>
      </c>
    </row>
    <row r="398" spans="23:24" x14ac:dyDescent="0.2">
      <c r="W398" s="26" t="str">
        <f t="shared" si="42"/>
        <v/>
      </c>
      <c r="X398" s="26" t="str">
        <f t="shared" si="43"/>
        <v/>
      </c>
    </row>
    <row r="399" spans="23:24" x14ac:dyDescent="0.2">
      <c r="W399" s="26" t="str">
        <f t="shared" si="42"/>
        <v/>
      </c>
      <c r="X399" s="26" t="str">
        <f t="shared" si="43"/>
        <v/>
      </c>
    </row>
    <row r="400" spans="23:24" x14ac:dyDescent="0.2">
      <c r="W400" s="26" t="str">
        <f t="shared" si="42"/>
        <v/>
      </c>
      <c r="X400" s="26" t="str">
        <f t="shared" si="43"/>
        <v/>
      </c>
    </row>
    <row r="401" spans="23:24" x14ac:dyDescent="0.2">
      <c r="W401" s="26" t="str">
        <f t="shared" si="42"/>
        <v/>
      </c>
      <c r="X401" s="26" t="str">
        <f t="shared" si="43"/>
        <v/>
      </c>
    </row>
    <row r="402" spans="23:24" x14ac:dyDescent="0.2">
      <c r="W402" s="26" t="str">
        <f t="shared" si="42"/>
        <v/>
      </c>
      <c r="X402" s="26" t="str">
        <f t="shared" si="43"/>
        <v/>
      </c>
    </row>
    <row r="403" spans="23:24" x14ac:dyDescent="0.2">
      <c r="W403" s="26" t="str">
        <f t="shared" si="42"/>
        <v/>
      </c>
      <c r="X403" s="26" t="str">
        <f t="shared" si="43"/>
        <v/>
      </c>
    </row>
    <row r="404" spans="23:24" x14ac:dyDescent="0.2">
      <c r="W404" s="26" t="str">
        <f t="shared" si="42"/>
        <v/>
      </c>
      <c r="X404" s="26" t="str">
        <f t="shared" si="43"/>
        <v/>
      </c>
    </row>
    <row r="405" spans="23:24" x14ac:dyDescent="0.2">
      <c r="W405" s="26" t="str">
        <f t="shared" si="42"/>
        <v/>
      </c>
      <c r="X405" s="26" t="str">
        <f t="shared" si="43"/>
        <v/>
      </c>
    </row>
    <row r="406" spans="23:24" x14ac:dyDescent="0.2">
      <c r="W406" s="26" t="str">
        <f t="shared" si="42"/>
        <v/>
      </c>
      <c r="X406" s="26" t="str">
        <f t="shared" si="43"/>
        <v/>
      </c>
    </row>
    <row r="407" spans="23:24" x14ac:dyDescent="0.2">
      <c r="W407" s="26" t="str">
        <f t="shared" si="42"/>
        <v/>
      </c>
      <c r="X407" s="26" t="str">
        <f t="shared" si="43"/>
        <v/>
      </c>
    </row>
    <row r="408" spans="23:24" x14ac:dyDescent="0.2">
      <c r="W408" s="26" t="str">
        <f t="shared" si="42"/>
        <v/>
      </c>
      <c r="X408" s="26" t="str">
        <f t="shared" si="43"/>
        <v/>
      </c>
    </row>
    <row r="409" spans="23:24" x14ac:dyDescent="0.2">
      <c r="W409" s="26" t="str">
        <f t="shared" si="42"/>
        <v/>
      </c>
      <c r="X409" s="26" t="str">
        <f t="shared" si="43"/>
        <v/>
      </c>
    </row>
    <row r="410" spans="23:24" x14ac:dyDescent="0.2">
      <c r="W410" s="26" t="str">
        <f t="shared" si="42"/>
        <v/>
      </c>
      <c r="X410" s="26" t="str">
        <f t="shared" si="43"/>
        <v/>
      </c>
    </row>
    <row r="411" spans="23:24" x14ac:dyDescent="0.2">
      <c r="W411" s="26" t="str">
        <f t="shared" si="42"/>
        <v/>
      </c>
      <c r="X411" s="26" t="str">
        <f t="shared" si="43"/>
        <v/>
      </c>
    </row>
    <row r="412" spans="23:24" x14ac:dyDescent="0.2">
      <c r="W412" s="26" t="str">
        <f t="shared" si="42"/>
        <v/>
      </c>
      <c r="X412" s="26" t="str">
        <f t="shared" si="43"/>
        <v/>
      </c>
    </row>
    <row r="413" spans="23:24" x14ac:dyDescent="0.2">
      <c r="W413" s="26" t="str">
        <f t="shared" si="42"/>
        <v/>
      </c>
      <c r="X413" s="26" t="str">
        <f t="shared" si="43"/>
        <v/>
      </c>
    </row>
    <row r="414" spans="23:24" x14ac:dyDescent="0.2">
      <c r="W414" s="26" t="str">
        <f t="shared" si="42"/>
        <v/>
      </c>
      <c r="X414" s="26" t="str">
        <f t="shared" si="43"/>
        <v/>
      </c>
    </row>
    <row r="415" spans="23:24" x14ac:dyDescent="0.2">
      <c r="W415" s="26" t="str">
        <f t="shared" si="42"/>
        <v/>
      </c>
      <c r="X415" s="26" t="str">
        <f t="shared" si="43"/>
        <v/>
      </c>
    </row>
    <row r="416" spans="23:24" x14ac:dyDescent="0.2">
      <c r="W416" s="26" t="str">
        <f t="shared" si="42"/>
        <v/>
      </c>
      <c r="X416" s="26" t="str">
        <f t="shared" si="43"/>
        <v/>
      </c>
    </row>
    <row r="417" spans="23:24" x14ac:dyDescent="0.2">
      <c r="W417" s="26" t="str">
        <f t="shared" si="42"/>
        <v/>
      </c>
      <c r="X417" s="26" t="str">
        <f t="shared" si="43"/>
        <v/>
      </c>
    </row>
    <row r="418" spans="23:24" x14ac:dyDescent="0.2">
      <c r="W418" s="26" t="str">
        <f t="shared" si="42"/>
        <v/>
      </c>
      <c r="X418" s="26" t="str">
        <f t="shared" si="43"/>
        <v/>
      </c>
    </row>
    <row r="419" spans="23:24" x14ac:dyDescent="0.2">
      <c r="W419" s="26" t="str">
        <f t="shared" si="42"/>
        <v/>
      </c>
      <c r="X419" s="26" t="str">
        <f t="shared" si="43"/>
        <v/>
      </c>
    </row>
    <row r="420" spans="23:24" x14ac:dyDescent="0.2">
      <c r="W420" s="26" t="str">
        <f t="shared" si="42"/>
        <v/>
      </c>
      <c r="X420" s="26" t="str">
        <f t="shared" si="43"/>
        <v/>
      </c>
    </row>
    <row r="421" spans="23:24" x14ac:dyDescent="0.2">
      <c r="W421" s="26" t="str">
        <f t="shared" si="42"/>
        <v/>
      </c>
      <c r="X421" s="26" t="str">
        <f t="shared" si="43"/>
        <v/>
      </c>
    </row>
    <row r="422" spans="23:24" x14ac:dyDescent="0.2">
      <c r="W422" s="26" t="str">
        <f t="shared" si="42"/>
        <v/>
      </c>
      <c r="X422" s="26" t="str">
        <f t="shared" si="43"/>
        <v/>
      </c>
    </row>
    <row r="423" spans="23:24" x14ac:dyDescent="0.2">
      <c r="W423" s="26" t="str">
        <f t="shared" si="42"/>
        <v/>
      </c>
      <c r="X423" s="26" t="str">
        <f t="shared" si="43"/>
        <v/>
      </c>
    </row>
    <row r="424" spans="23:24" x14ac:dyDescent="0.2">
      <c r="W424" s="26" t="str">
        <f t="shared" si="42"/>
        <v/>
      </c>
      <c r="X424" s="26" t="str">
        <f t="shared" si="43"/>
        <v/>
      </c>
    </row>
    <row r="425" spans="23:24" x14ac:dyDescent="0.2">
      <c r="W425" s="26" t="str">
        <f t="shared" si="42"/>
        <v/>
      </c>
      <c r="X425" s="26" t="str">
        <f t="shared" si="43"/>
        <v/>
      </c>
    </row>
    <row r="426" spans="23:24" x14ac:dyDescent="0.2">
      <c r="W426" s="26" t="str">
        <f t="shared" si="42"/>
        <v/>
      </c>
      <c r="X426" s="26" t="str">
        <f t="shared" si="43"/>
        <v/>
      </c>
    </row>
    <row r="427" spans="23:24" x14ac:dyDescent="0.2">
      <c r="W427" s="26" t="str">
        <f t="shared" si="42"/>
        <v/>
      </c>
      <c r="X427" s="26" t="str">
        <f t="shared" si="43"/>
        <v/>
      </c>
    </row>
    <row r="428" spans="23:24" x14ac:dyDescent="0.2">
      <c r="W428" s="26" t="str">
        <f t="shared" si="42"/>
        <v/>
      </c>
      <c r="X428" s="26" t="str">
        <f t="shared" si="43"/>
        <v/>
      </c>
    </row>
    <row r="429" spans="23:24" x14ac:dyDescent="0.2">
      <c r="W429" s="26" t="str">
        <f t="shared" si="42"/>
        <v/>
      </c>
      <c r="X429" s="26" t="str">
        <f t="shared" si="43"/>
        <v/>
      </c>
    </row>
    <row r="430" spans="23:24" x14ac:dyDescent="0.2">
      <c r="W430" s="26" t="str">
        <f t="shared" si="42"/>
        <v/>
      </c>
      <c r="X430" s="26" t="str">
        <f t="shared" si="43"/>
        <v/>
      </c>
    </row>
    <row r="431" spans="23:24" x14ac:dyDescent="0.2">
      <c r="W431" s="26" t="str">
        <f t="shared" si="42"/>
        <v/>
      </c>
      <c r="X431" s="26" t="str">
        <f t="shared" si="43"/>
        <v/>
      </c>
    </row>
    <row r="432" spans="23:24" x14ac:dyDescent="0.2">
      <c r="W432" s="26" t="str">
        <f t="shared" si="42"/>
        <v/>
      </c>
      <c r="X432" s="26" t="str">
        <f t="shared" si="43"/>
        <v/>
      </c>
    </row>
    <row r="433" spans="23:24" x14ac:dyDescent="0.2">
      <c r="W433" s="26" t="str">
        <f t="shared" si="42"/>
        <v/>
      </c>
      <c r="X433" s="26" t="str">
        <f t="shared" si="43"/>
        <v/>
      </c>
    </row>
    <row r="434" spans="23:24" x14ac:dyDescent="0.2">
      <c r="W434" s="26" t="str">
        <f t="shared" si="42"/>
        <v/>
      </c>
      <c r="X434" s="26" t="str">
        <f t="shared" si="43"/>
        <v/>
      </c>
    </row>
    <row r="435" spans="23:24" x14ac:dyDescent="0.2">
      <c r="W435" s="26" t="str">
        <f t="shared" si="42"/>
        <v/>
      </c>
      <c r="X435" s="26" t="str">
        <f t="shared" si="43"/>
        <v/>
      </c>
    </row>
    <row r="436" spans="23:24" x14ac:dyDescent="0.2">
      <c r="W436" s="26" t="str">
        <f t="shared" si="42"/>
        <v/>
      </c>
      <c r="X436" s="26" t="str">
        <f t="shared" si="43"/>
        <v/>
      </c>
    </row>
    <row r="437" spans="23:24" x14ac:dyDescent="0.2">
      <c r="W437" s="26" t="str">
        <f t="shared" si="42"/>
        <v/>
      </c>
      <c r="X437" s="26" t="str">
        <f t="shared" si="43"/>
        <v/>
      </c>
    </row>
    <row r="438" spans="23:24" x14ac:dyDescent="0.2">
      <c r="W438" s="26" t="str">
        <f t="shared" si="42"/>
        <v/>
      </c>
      <c r="X438" s="26" t="str">
        <f t="shared" si="43"/>
        <v/>
      </c>
    </row>
    <row r="439" spans="23:24" x14ac:dyDescent="0.2">
      <c r="W439" s="26" t="str">
        <f t="shared" si="42"/>
        <v/>
      </c>
      <c r="X439" s="26" t="str">
        <f t="shared" si="43"/>
        <v/>
      </c>
    </row>
    <row r="440" spans="23:24" x14ac:dyDescent="0.2">
      <c r="W440" s="26" t="str">
        <f t="shared" si="42"/>
        <v/>
      </c>
      <c r="X440" s="26" t="str">
        <f t="shared" si="43"/>
        <v/>
      </c>
    </row>
    <row r="441" spans="23:24" x14ac:dyDescent="0.2">
      <c r="W441" s="26" t="str">
        <f t="shared" si="42"/>
        <v/>
      </c>
      <c r="X441" s="26" t="str">
        <f t="shared" si="43"/>
        <v/>
      </c>
    </row>
    <row r="442" spans="23:24" x14ac:dyDescent="0.2">
      <c r="W442" s="26" t="str">
        <f t="shared" si="42"/>
        <v/>
      </c>
      <c r="X442" s="26" t="str">
        <f t="shared" si="43"/>
        <v/>
      </c>
    </row>
    <row r="443" spans="23:24" x14ac:dyDescent="0.2">
      <c r="W443" s="26" t="str">
        <f t="shared" si="42"/>
        <v/>
      </c>
      <c r="X443" s="26" t="str">
        <f t="shared" si="43"/>
        <v/>
      </c>
    </row>
    <row r="444" spans="23:24" x14ac:dyDescent="0.2">
      <c r="W444" s="26" t="str">
        <f t="shared" si="42"/>
        <v/>
      </c>
      <c r="X444" s="26" t="str">
        <f t="shared" si="43"/>
        <v/>
      </c>
    </row>
    <row r="445" spans="23:24" x14ac:dyDescent="0.2">
      <c r="W445" s="26" t="str">
        <f t="shared" si="42"/>
        <v/>
      </c>
      <c r="X445" s="26" t="str">
        <f t="shared" si="43"/>
        <v/>
      </c>
    </row>
    <row r="446" spans="23:24" x14ac:dyDescent="0.2">
      <c r="W446" s="26" t="str">
        <f t="shared" si="42"/>
        <v/>
      </c>
      <c r="X446" s="26" t="str">
        <f t="shared" si="43"/>
        <v/>
      </c>
    </row>
    <row r="447" spans="23:24" x14ac:dyDescent="0.2">
      <c r="W447" s="26" t="str">
        <f t="shared" si="42"/>
        <v/>
      </c>
      <c r="X447" s="26" t="str">
        <f t="shared" si="43"/>
        <v/>
      </c>
    </row>
    <row r="448" spans="23:24" x14ac:dyDescent="0.2">
      <c r="W448" s="26" t="str">
        <f t="shared" si="42"/>
        <v/>
      </c>
      <c r="X448" s="26" t="str">
        <f t="shared" si="43"/>
        <v/>
      </c>
    </row>
    <row r="449" spans="23:24" x14ac:dyDescent="0.2">
      <c r="W449" s="26" t="str">
        <f t="shared" si="42"/>
        <v/>
      </c>
      <c r="X449" s="26" t="str">
        <f t="shared" si="43"/>
        <v/>
      </c>
    </row>
    <row r="450" spans="23:24" x14ac:dyDescent="0.2">
      <c r="W450" s="26" t="str">
        <f t="shared" si="42"/>
        <v/>
      </c>
      <c r="X450" s="26" t="str">
        <f t="shared" si="43"/>
        <v/>
      </c>
    </row>
    <row r="451" spans="23:24" x14ac:dyDescent="0.2">
      <c r="W451" s="26" t="str">
        <f t="shared" si="42"/>
        <v/>
      </c>
      <c r="X451" s="26" t="str">
        <f t="shared" si="43"/>
        <v/>
      </c>
    </row>
    <row r="452" spans="23:24" x14ac:dyDescent="0.2">
      <c r="W452" s="26" t="str">
        <f t="shared" si="42"/>
        <v/>
      </c>
      <c r="X452" s="26" t="str">
        <f t="shared" si="43"/>
        <v/>
      </c>
    </row>
    <row r="453" spans="23:24" x14ac:dyDescent="0.2">
      <c r="W453" s="26" t="str">
        <f t="shared" si="42"/>
        <v/>
      </c>
      <c r="X453" s="26" t="str">
        <f t="shared" si="43"/>
        <v/>
      </c>
    </row>
    <row r="454" spans="23:24" x14ac:dyDescent="0.2">
      <c r="W454" s="26" t="str">
        <f t="shared" si="42"/>
        <v/>
      </c>
      <c r="X454" s="26" t="str">
        <f t="shared" si="43"/>
        <v/>
      </c>
    </row>
    <row r="455" spans="23:24" x14ac:dyDescent="0.2">
      <c r="W455" s="26" t="str">
        <f t="shared" si="42"/>
        <v/>
      </c>
      <c r="X455" s="26" t="str">
        <f t="shared" si="43"/>
        <v/>
      </c>
    </row>
    <row r="456" spans="23:24" x14ac:dyDescent="0.2">
      <c r="W456" s="26" t="str">
        <f t="shared" si="42"/>
        <v/>
      </c>
      <c r="X456" s="26" t="str">
        <f t="shared" si="43"/>
        <v/>
      </c>
    </row>
    <row r="457" spans="23:24" x14ac:dyDescent="0.2">
      <c r="W457" s="26" t="str">
        <f t="shared" si="42"/>
        <v/>
      </c>
      <c r="X457" s="26" t="str">
        <f t="shared" si="43"/>
        <v/>
      </c>
    </row>
    <row r="458" spans="23:24" x14ac:dyDescent="0.2">
      <c r="W458" s="26" t="str">
        <f t="shared" si="42"/>
        <v/>
      </c>
      <c r="X458" s="26" t="str">
        <f t="shared" si="43"/>
        <v/>
      </c>
    </row>
    <row r="459" spans="23:24" x14ac:dyDescent="0.2">
      <c r="W459" s="26" t="str">
        <f t="shared" si="42"/>
        <v/>
      </c>
      <c r="X459" s="26" t="str">
        <f t="shared" si="43"/>
        <v/>
      </c>
    </row>
    <row r="460" spans="23:24" x14ac:dyDescent="0.2">
      <c r="W460" s="26" t="str">
        <f t="shared" si="42"/>
        <v/>
      </c>
      <c r="X460" s="26" t="str">
        <f t="shared" si="43"/>
        <v/>
      </c>
    </row>
    <row r="461" spans="23:24" x14ac:dyDescent="0.2">
      <c r="W461" s="26" t="str">
        <f t="shared" ref="W461:W524" si="44">IF(R461=$C$8,ROW(),"")</f>
        <v/>
      </c>
      <c r="X461" s="26" t="str">
        <f t="shared" ref="X461:X524" si="45">IF(R461=$C$10,ROW(),"")</f>
        <v/>
      </c>
    </row>
    <row r="462" spans="23:24" x14ac:dyDescent="0.2">
      <c r="W462" s="26" t="str">
        <f t="shared" si="44"/>
        <v/>
      </c>
      <c r="X462" s="26" t="str">
        <f t="shared" si="45"/>
        <v/>
      </c>
    </row>
    <row r="463" spans="23:24" x14ac:dyDescent="0.2">
      <c r="W463" s="26" t="str">
        <f t="shared" si="44"/>
        <v/>
      </c>
      <c r="X463" s="26" t="str">
        <f t="shared" si="45"/>
        <v/>
      </c>
    </row>
    <row r="464" spans="23:24" x14ac:dyDescent="0.2">
      <c r="W464" s="26" t="str">
        <f t="shared" si="44"/>
        <v/>
      </c>
      <c r="X464" s="26" t="str">
        <f t="shared" si="45"/>
        <v/>
      </c>
    </row>
    <row r="465" spans="23:24" x14ac:dyDescent="0.2">
      <c r="W465" s="26" t="str">
        <f t="shared" si="44"/>
        <v/>
      </c>
      <c r="X465" s="26" t="str">
        <f t="shared" si="45"/>
        <v/>
      </c>
    </row>
    <row r="466" spans="23:24" x14ac:dyDescent="0.2">
      <c r="W466" s="26" t="str">
        <f t="shared" si="44"/>
        <v/>
      </c>
      <c r="X466" s="26" t="str">
        <f t="shared" si="45"/>
        <v/>
      </c>
    </row>
    <row r="467" spans="23:24" x14ac:dyDescent="0.2">
      <c r="W467" s="26" t="str">
        <f t="shared" si="44"/>
        <v/>
      </c>
      <c r="X467" s="26" t="str">
        <f t="shared" si="45"/>
        <v/>
      </c>
    </row>
    <row r="468" spans="23:24" x14ac:dyDescent="0.2">
      <c r="W468" s="26" t="str">
        <f t="shared" si="44"/>
        <v/>
      </c>
      <c r="X468" s="26" t="str">
        <f t="shared" si="45"/>
        <v/>
      </c>
    </row>
    <row r="469" spans="23:24" x14ac:dyDescent="0.2">
      <c r="W469" s="26" t="str">
        <f t="shared" si="44"/>
        <v/>
      </c>
      <c r="X469" s="26" t="str">
        <f t="shared" si="45"/>
        <v/>
      </c>
    </row>
    <row r="470" spans="23:24" x14ac:dyDescent="0.2">
      <c r="W470" s="26" t="str">
        <f t="shared" si="44"/>
        <v/>
      </c>
      <c r="X470" s="26" t="str">
        <f t="shared" si="45"/>
        <v/>
      </c>
    </row>
    <row r="471" spans="23:24" x14ac:dyDescent="0.2">
      <c r="W471" s="26" t="str">
        <f t="shared" si="44"/>
        <v/>
      </c>
      <c r="X471" s="26" t="str">
        <f t="shared" si="45"/>
        <v/>
      </c>
    </row>
    <row r="472" spans="23:24" x14ac:dyDescent="0.2">
      <c r="W472" s="26" t="str">
        <f t="shared" si="44"/>
        <v/>
      </c>
      <c r="X472" s="26" t="str">
        <f t="shared" si="45"/>
        <v/>
      </c>
    </row>
    <row r="473" spans="23:24" x14ac:dyDescent="0.2">
      <c r="W473" s="26" t="str">
        <f t="shared" si="44"/>
        <v/>
      </c>
      <c r="X473" s="26" t="str">
        <f t="shared" si="45"/>
        <v/>
      </c>
    </row>
    <row r="474" spans="23:24" x14ac:dyDescent="0.2">
      <c r="W474" s="26" t="str">
        <f t="shared" si="44"/>
        <v/>
      </c>
      <c r="X474" s="26" t="str">
        <f t="shared" si="45"/>
        <v/>
      </c>
    </row>
    <row r="475" spans="23:24" x14ac:dyDescent="0.2">
      <c r="W475" s="26" t="str">
        <f t="shared" si="44"/>
        <v/>
      </c>
      <c r="X475" s="26" t="str">
        <f t="shared" si="45"/>
        <v/>
      </c>
    </row>
    <row r="476" spans="23:24" x14ac:dyDescent="0.2">
      <c r="W476" s="26" t="str">
        <f t="shared" si="44"/>
        <v/>
      </c>
      <c r="X476" s="26" t="str">
        <f t="shared" si="45"/>
        <v/>
      </c>
    </row>
    <row r="477" spans="23:24" x14ac:dyDescent="0.2">
      <c r="W477" s="26" t="str">
        <f t="shared" si="44"/>
        <v/>
      </c>
      <c r="X477" s="26" t="str">
        <f t="shared" si="45"/>
        <v/>
      </c>
    </row>
    <row r="478" spans="23:24" x14ac:dyDescent="0.2">
      <c r="W478" s="26" t="str">
        <f t="shared" si="44"/>
        <v/>
      </c>
      <c r="X478" s="26" t="str">
        <f t="shared" si="45"/>
        <v/>
      </c>
    </row>
    <row r="479" spans="23:24" x14ac:dyDescent="0.2">
      <c r="W479" s="26" t="str">
        <f t="shared" si="44"/>
        <v/>
      </c>
      <c r="X479" s="26" t="str">
        <f t="shared" si="45"/>
        <v/>
      </c>
    </row>
    <row r="480" spans="23:24" x14ac:dyDescent="0.2">
      <c r="W480" s="26" t="str">
        <f t="shared" si="44"/>
        <v/>
      </c>
      <c r="X480" s="26" t="str">
        <f t="shared" si="45"/>
        <v/>
      </c>
    </row>
    <row r="481" spans="23:24" x14ac:dyDescent="0.2">
      <c r="W481" s="26" t="str">
        <f t="shared" si="44"/>
        <v/>
      </c>
      <c r="X481" s="26" t="str">
        <f t="shared" si="45"/>
        <v/>
      </c>
    </row>
    <row r="482" spans="23:24" x14ac:dyDescent="0.2">
      <c r="W482" s="26" t="str">
        <f t="shared" si="44"/>
        <v/>
      </c>
      <c r="X482" s="26" t="str">
        <f t="shared" si="45"/>
        <v/>
      </c>
    </row>
    <row r="483" spans="23:24" x14ac:dyDescent="0.2">
      <c r="W483" s="26" t="str">
        <f t="shared" si="44"/>
        <v/>
      </c>
      <c r="X483" s="26" t="str">
        <f t="shared" si="45"/>
        <v/>
      </c>
    </row>
    <row r="484" spans="23:24" x14ac:dyDescent="0.2">
      <c r="W484" s="26" t="str">
        <f t="shared" si="44"/>
        <v/>
      </c>
      <c r="X484" s="26" t="str">
        <f t="shared" si="45"/>
        <v/>
      </c>
    </row>
    <row r="485" spans="23:24" x14ac:dyDescent="0.2">
      <c r="W485" s="26" t="str">
        <f t="shared" si="44"/>
        <v/>
      </c>
      <c r="X485" s="26" t="str">
        <f t="shared" si="45"/>
        <v/>
      </c>
    </row>
    <row r="486" spans="23:24" x14ac:dyDescent="0.2">
      <c r="W486" s="26" t="str">
        <f t="shared" si="44"/>
        <v/>
      </c>
      <c r="X486" s="26" t="str">
        <f t="shared" si="45"/>
        <v/>
      </c>
    </row>
    <row r="487" spans="23:24" x14ac:dyDescent="0.2">
      <c r="W487" s="26" t="str">
        <f t="shared" si="44"/>
        <v/>
      </c>
      <c r="X487" s="26" t="str">
        <f t="shared" si="45"/>
        <v/>
      </c>
    </row>
    <row r="488" spans="23:24" x14ac:dyDescent="0.2">
      <c r="W488" s="26" t="str">
        <f t="shared" si="44"/>
        <v/>
      </c>
      <c r="X488" s="26" t="str">
        <f t="shared" si="45"/>
        <v/>
      </c>
    </row>
    <row r="489" spans="23:24" x14ac:dyDescent="0.2">
      <c r="W489" s="26" t="str">
        <f t="shared" si="44"/>
        <v/>
      </c>
      <c r="X489" s="26" t="str">
        <f t="shared" si="45"/>
        <v/>
      </c>
    </row>
    <row r="490" spans="23:24" x14ac:dyDescent="0.2">
      <c r="W490" s="26" t="str">
        <f t="shared" si="44"/>
        <v/>
      </c>
      <c r="X490" s="26" t="str">
        <f t="shared" si="45"/>
        <v/>
      </c>
    </row>
    <row r="491" spans="23:24" x14ac:dyDescent="0.2">
      <c r="W491" s="26" t="str">
        <f t="shared" si="44"/>
        <v/>
      </c>
      <c r="X491" s="26" t="str">
        <f t="shared" si="45"/>
        <v/>
      </c>
    </row>
    <row r="492" spans="23:24" x14ac:dyDescent="0.2">
      <c r="W492" s="26" t="str">
        <f t="shared" si="44"/>
        <v/>
      </c>
      <c r="X492" s="26" t="str">
        <f t="shared" si="45"/>
        <v/>
      </c>
    </row>
    <row r="493" spans="23:24" x14ac:dyDescent="0.2">
      <c r="W493" s="26" t="str">
        <f t="shared" si="44"/>
        <v/>
      </c>
      <c r="X493" s="26" t="str">
        <f t="shared" si="45"/>
        <v/>
      </c>
    </row>
    <row r="494" spans="23:24" x14ac:dyDescent="0.2">
      <c r="W494" s="26" t="str">
        <f t="shared" si="44"/>
        <v/>
      </c>
      <c r="X494" s="26" t="str">
        <f t="shared" si="45"/>
        <v/>
      </c>
    </row>
    <row r="495" spans="23:24" x14ac:dyDescent="0.2">
      <c r="W495" s="26" t="str">
        <f t="shared" si="44"/>
        <v/>
      </c>
      <c r="X495" s="26" t="str">
        <f t="shared" si="45"/>
        <v/>
      </c>
    </row>
    <row r="496" spans="23:24" x14ac:dyDescent="0.2">
      <c r="W496" s="26" t="str">
        <f t="shared" si="44"/>
        <v/>
      </c>
      <c r="X496" s="26" t="str">
        <f t="shared" si="45"/>
        <v/>
      </c>
    </row>
    <row r="497" spans="23:24" x14ac:dyDescent="0.2">
      <c r="W497" s="26" t="str">
        <f t="shared" si="44"/>
        <v/>
      </c>
      <c r="X497" s="26" t="str">
        <f t="shared" si="45"/>
        <v/>
      </c>
    </row>
    <row r="498" spans="23:24" x14ac:dyDescent="0.2">
      <c r="W498" s="26" t="str">
        <f t="shared" si="44"/>
        <v/>
      </c>
      <c r="X498" s="26" t="str">
        <f t="shared" si="45"/>
        <v/>
      </c>
    </row>
    <row r="499" spans="23:24" x14ac:dyDescent="0.2">
      <c r="W499" s="26" t="str">
        <f t="shared" si="44"/>
        <v/>
      </c>
      <c r="X499" s="26" t="str">
        <f t="shared" si="45"/>
        <v/>
      </c>
    </row>
    <row r="500" spans="23:24" x14ac:dyDescent="0.2">
      <c r="W500" s="26" t="str">
        <f t="shared" si="44"/>
        <v/>
      </c>
      <c r="X500" s="26" t="str">
        <f t="shared" si="45"/>
        <v/>
      </c>
    </row>
    <row r="501" spans="23:24" x14ac:dyDescent="0.2">
      <c r="W501" s="26" t="str">
        <f t="shared" si="44"/>
        <v/>
      </c>
      <c r="X501" s="26" t="str">
        <f t="shared" si="45"/>
        <v/>
      </c>
    </row>
    <row r="502" spans="23:24" x14ac:dyDescent="0.2">
      <c r="W502" s="26" t="str">
        <f t="shared" si="44"/>
        <v/>
      </c>
      <c r="X502" s="26" t="str">
        <f t="shared" si="45"/>
        <v/>
      </c>
    </row>
    <row r="503" spans="23:24" x14ac:dyDescent="0.2">
      <c r="W503" s="26" t="str">
        <f t="shared" si="44"/>
        <v/>
      </c>
      <c r="X503" s="26" t="str">
        <f t="shared" si="45"/>
        <v/>
      </c>
    </row>
    <row r="504" spans="23:24" x14ac:dyDescent="0.2">
      <c r="W504" s="26" t="str">
        <f t="shared" si="44"/>
        <v/>
      </c>
      <c r="X504" s="26" t="str">
        <f t="shared" si="45"/>
        <v/>
      </c>
    </row>
    <row r="505" spans="23:24" x14ac:dyDescent="0.2">
      <c r="W505" s="26" t="str">
        <f t="shared" si="44"/>
        <v/>
      </c>
      <c r="X505" s="26" t="str">
        <f t="shared" si="45"/>
        <v/>
      </c>
    </row>
    <row r="506" spans="23:24" x14ac:dyDescent="0.2">
      <c r="W506" s="26" t="str">
        <f t="shared" si="44"/>
        <v/>
      </c>
      <c r="X506" s="26" t="str">
        <f t="shared" si="45"/>
        <v/>
      </c>
    </row>
    <row r="507" spans="23:24" x14ac:dyDescent="0.2">
      <c r="W507" s="26" t="str">
        <f t="shared" si="44"/>
        <v/>
      </c>
      <c r="X507" s="26" t="str">
        <f t="shared" si="45"/>
        <v/>
      </c>
    </row>
    <row r="508" spans="23:24" x14ac:dyDescent="0.2">
      <c r="W508" s="26" t="str">
        <f t="shared" si="44"/>
        <v/>
      </c>
      <c r="X508" s="26" t="str">
        <f t="shared" si="45"/>
        <v/>
      </c>
    </row>
    <row r="509" spans="23:24" x14ac:dyDescent="0.2">
      <c r="W509" s="26" t="str">
        <f t="shared" si="44"/>
        <v/>
      </c>
      <c r="X509" s="26" t="str">
        <f t="shared" si="45"/>
        <v/>
      </c>
    </row>
    <row r="510" spans="23:24" x14ac:dyDescent="0.2">
      <c r="W510" s="26" t="str">
        <f t="shared" si="44"/>
        <v/>
      </c>
      <c r="X510" s="26" t="str">
        <f t="shared" si="45"/>
        <v/>
      </c>
    </row>
    <row r="511" spans="23:24" x14ac:dyDescent="0.2">
      <c r="W511" s="26" t="str">
        <f t="shared" si="44"/>
        <v/>
      </c>
      <c r="X511" s="26" t="str">
        <f t="shared" si="45"/>
        <v/>
      </c>
    </row>
    <row r="512" spans="23:24" x14ac:dyDescent="0.2">
      <c r="W512" s="26" t="str">
        <f t="shared" si="44"/>
        <v/>
      </c>
      <c r="X512" s="26" t="str">
        <f t="shared" si="45"/>
        <v/>
      </c>
    </row>
    <row r="513" spans="23:33" x14ac:dyDescent="0.2">
      <c r="W513" s="26" t="str">
        <f t="shared" si="44"/>
        <v/>
      </c>
      <c r="X513" s="26" t="str">
        <f t="shared" si="45"/>
        <v/>
      </c>
    </row>
    <row r="514" spans="23:33" x14ac:dyDescent="0.2">
      <c r="W514" s="26" t="str">
        <f t="shared" si="44"/>
        <v/>
      </c>
      <c r="X514" s="26" t="str">
        <f t="shared" si="45"/>
        <v/>
      </c>
    </row>
    <row r="515" spans="23:33" x14ac:dyDescent="0.2">
      <c r="W515" s="26" t="str">
        <f t="shared" si="44"/>
        <v/>
      </c>
      <c r="X515" s="26" t="str">
        <f t="shared" si="45"/>
        <v/>
      </c>
    </row>
    <row r="516" spans="23:33" x14ac:dyDescent="0.2">
      <c r="W516" s="26" t="str">
        <f t="shared" si="44"/>
        <v/>
      </c>
      <c r="X516" s="26" t="str">
        <f t="shared" si="45"/>
        <v/>
      </c>
    </row>
    <row r="517" spans="23:33" x14ac:dyDescent="0.2">
      <c r="W517" s="26" t="str">
        <f t="shared" si="44"/>
        <v/>
      </c>
      <c r="X517" s="26" t="str">
        <f t="shared" si="45"/>
        <v/>
      </c>
    </row>
    <row r="518" spans="23:33" x14ac:dyDescent="0.2">
      <c r="W518" s="26" t="str">
        <f t="shared" si="44"/>
        <v/>
      </c>
      <c r="X518" s="26" t="str">
        <f t="shared" si="45"/>
        <v/>
      </c>
    </row>
    <row r="519" spans="23:33" x14ac:dyDescent="0.2">
      <c r="W519" s="26" t="str">
        <f t="shared" si="44"/>
        <v/>
      </c>
      <c r="X519" s="26" t="str">
        <f t="shared" si="45"/>
        <v/>
      </c>
    </row>
    <row r="520" spans="23:33" x14ac:dyDescent="0.2">
      <c r="W520" s="26" t="str">
        <f t="shared" si="44"/>
        <v/>
      </c>
      <c r="X520" s="26" t="str">
        <f t="shared" si="45"/>
        <v/>
      </c>
    </row>
    <row r="521" spans="23:33" x14ac:dyDescent="0.2">
      <c r="W521" s="26" t="str">
        <f t="shared" si="44"/>
        <v/>
      </c>
      <c r="X521" s="26" t="str">
        <f t="shared" si="45"/>
        <v/>
      </c>
    </row>
    <row r="522" spans="23:33" x14ac:dyDescent="0.2">
      <c r="W522" s="26" t="str">
        <f t="shared" si="44"/>
        <v/>
      </c>
      <c r="X522" s="26" t="str">
        <f t="shared" si="45"/>
        <v/>
      </c>
    </row>
    <row r="523" spans="23:33" x14ac:dyDescent="0.2">
      <c r="W523" s="26" t="str">
        <f t="shared" si="44"/>
        <v/>
      </c>
      <c r="X523" s="26" t="str">
        <f t="shared" si="45"/>
        <v/>
      </c>
    </row>
    <row r="524" spans="23:33" x14ac:dyDescent="0.2">
      <c r="W524" s="26" t="str">
        <f t="shared" si="44"/>
        <v/>
      </c>
      <c r="X524" s="26" t="str">
        <f t="shared" si="45"/>
        <v/>
      </c>
    </row>
    <row r="525" spans="23:33" x14ac:dyDescent="0.2">
      <c r="W525" s="26" t="str">
        <f t="shared" ref="W525:W589" si="46">IF(R525=$C$8,ROW(),"")</f>
        <v/>
      </c>
      <c r="X525" s="26" t="str">
        <f t="shared" ref="X525:X589" si="47">IF(R525=$C$10,ROW(),"")</f>
        <v/>
      </c>
    </row>
    <row r="526" spans="23:33" x14ac:dyDescent="0.2">
      <c r="W526" s="26" t="str">
        <f t="shared" si="46"/>
        <v/>
      </c>
      <c r="X526" s="26" t="str">
        <f t="shared" si="47"/>
        <v/>
      </c>
    </row>
    <row r="527" spans="23:33" x14ac:dyDescent="0.2">
      <c r="W527" s="26" t="str">
        <f t="shared" si="46"/>
        <v/>
      </c>
      <c r="X527" s="26" t="str">
        <f t="shared" si="47"/>
        <v/>
      </c>
    </row>
    <row r="528" spans="23:33" ht="14" x14ac:dyDescent="0.2">
      <c r="W528" s="26" t="str">
        <f t="shared" si="46"/>
        <v/>
      </c>
      <c r="X528" s="26" t="str">
        <f t="shared" si="47"/>
        <v/>
      </c>
      <c r="Z528" s="68"/>
      <c r="AA528" s="68"/>
      <c r="AB528" s="68"/>
      <c r="AC528" s="68"/>
      <c r="AD528" s="68"/>
      <c r="AE528" s="68"/>
      <c r="AF528" s="68"/>
      <c r="AG528" s="68"/>
    </row>
    <row r="529" spans="23:33" ht="14" x14ac:dyDescent="0.2">
      <c r="W529" s="26" t="str">
        <f t="shared" si="46"/>
        <v/>
      </c>
      <c r="X529" s="26" t="str">
        <f t="shared" si="47"/>
        <v/>
      </c>
      <c r="Z529" s="68"/>
      <c r="AA529" s="68"/>
      <c r="AB529" s="68"/>
      <c r="AC529" s="68"/>
      <c r="AD529" s="68"/>
      <c r="AE529" s="68"/>
      <c r="AF529" s="68"/>
      <c r="AG529" s="68"/>
    </row>
    <row r="530" spans="23:33" ht="14" x14ac:dyDescent="0.2">
      <c r="W530" s="26" t="str">
        <f t="shared" si="46"/>
        <v/>
      </c>
      <c r="X530" s="26" t="str">
        <f t="shared" si="47"/>
        <v/>
      </c>
      <c r="Z530" s="68"/>
      <c r="AA530" s="68"/>
      <c r="AB530" s="68"/>
      <c r="AC530" s="68"/>
      <c r="AD530" s="68"/>
      <c r="AE530" s="68"/>
      <c r="AF530" s="68"/>
      <c r="AG530" s="68"/>
    </row>
    <row r="531" spans="23:33" ht="14" x14ac:dyDescent="0.2">
      <c r="W531" s="26" t="str">
        <f t="shared" si="46"/>
        <v/>
      </c>
      <c r="X531" s="26" t="str">
        <f t="shared" si="47"/>
        <v/>
      </c>
      <c r="Z531" s="68"/>
      <c r="AA531" s="68"/>
      <c r="AB531" s="68"/>
      <c r="AC531" s="68"/>
      <c r="AD531" s="68"/>
      <c r="AE531" s="68"/>
      <c r="AF531" s="68"/>
      <c r="AG531" s="68"/>
    </row>
    <row r="532" spans="23:33" ht="14" x14ac:dyDescent="0.2">
      <c r="W532" s="26" t="str">
        <f t="shared" si="46"/>
        <v/>
      </c>
      <c r="X532" s="26" t="str">
        <f t="shared" si="47"/>
        <v/>
      </c>
      <c r="Z532" s="68"/>
      <c r="AA532" s="68"/>
      <c r="AB532" s="68"/>
      <c r="AC532" s="68"/>
      <c r="AD532" s="68"/>
      <c r="AE532" s="68"/>
      <c r="AF532" s="68"/>
      <c r="AG532" s="68"/>
    </row>
    <row r="533" spans="23:33" ht="14" x14ac:dyDescent="0.2">
      <c r="W533" s="26" t="str">
        <f t="shared" si="46"/>
        <v/>
      </c>
      <c r="X533" s="26" t="str">
        <f t="shared" si="47"/>
        <v/>
      </c>
      <c r="Z533" s="68"/>
      <c r="AA533" s="68"/>
      <c r="AB533" s="68"/>
      <c r="AC533" s="68"/>
      <c r="AD533" s="68"/>
      <c r="AE533" s="68"/>
      <c r="AF533" s="68"/>
      <c r="AG533" s="68"/>
    </row>
    <row r="534" spans="23:33" ht="14" x14ac:dyDescent="0.2">
      <c r="W534" s="26" t="str">
        <f t="shared" si="46"/>
        <v/>
      </c>
      <c r="X534" s="26" t="str">
        <f t="shared" si="47"/>
        <v/>
      </c>
      <c r="Z534" s="68"/>
      <c r="AA534" s="68"/>
      <c r="AB534" s="68"/>
      <c r="AC534" s="68"/>
      <c r="AD534" s="68"/>
      <c r="AE534" s="68"/>
      <c r="AF534" s="68"/>
      <c r="AG534" s="68"/>
    </row>
    <row r="535" spans="23:33" ht="14" x14ac:dyDescent="0.2">
      <c r="W535" s="26" t="str">
        <f t="shared" si="46"/>
        <v/>
      </c>
      <c r="X535" s="26" t="str">
        <f t="shared" si="47"/>
        <v/>
      </c>
      <c r="Z535" s="68"/>
      <c r="AA535" s="68"/>
      <c r="AB535" s="68"/>
      <c r="AC535" s="68"/>
      <c r="AD535" s="68"/>
      <c r="AE535" s="68"/>
      <c r="AF535" s="68"/>
      <c r="AG535" s="68"/>
    </row>
    <row r="536" spans="23:33" ht="14" x14ac:dyDescent="0.2">
      <c r="W536" s="26" t="str">
        <f t="shared" si="46"/>
        <v/>
      </c>
      <c r="X536" s="26" t="str">
        <f t="shared" si="47"/>
        <v/>
      </c>
      <c r="Z536" s="68"/>
      <c r="AA536" s="68"/>
      <c r="AB536" s="68"/>
      <c r="AC536" s="68"/>
      <c r="AD536" s="68"/>
      <c r="AE536" s="68"/>
      <c r="AF536" s="68"/>
      <c r="AG536" s="68"/>
    </row>
    <row r="537" spans="23:33" ht="14" x14ac:dyDescent="0.2">
      <c r="W537" s="26" t="str">
        <f t="shared" si="46"/>
        <v/>
      </c>
      <c r="X537" s="26" t="str">
        <f t="shared" si="47"/>
        <v/>
      </c>
      <c r="Z537" s="68"/>
      <c r="AA537" s="68"/>
      <c r="AB537" s="68"/>
      <c r="AC537" s="68"/>
      <c r="AD537" s="68"/>
      <c r="AE537" s="68"/>
      <c r="AF537" s="68"/>
      <c r="AG537" s="68"/>
    </row>
    <row r="538" spans="23:33" ht="14" x14ac:dyDescent="0.2">
      <c r="W538" s="26" t="str">
        <f t="shared" si="46"/>
        <v/>
      </c>
      <c r="X538" s="26" t="str">
        <f t="shared" si="47"/>
        <v/>
      </c>
      <c r="Z538" s="68"/>
      <c r="AA538" s="68"/>
      <c r="AB538" s="68"/>
      <c r="AC538" s="68"/>
      <c r="AD538" s="68"/>
      <c r="AE538" s="68"/>
      <c r="AF538" s="68"/>
      <c r="AG538" s="68"/>
    </row>
    <row r="539" spans="23:33" ht="14" x14ac:dyDescent="0.2">
      <c r="W539" s="26" t="str">
        <f t="shared" si="46"/>
        <v/>
      </c>
      <c r="X539" s="26" t="str">
        <f t="shared" si="47"/>
        <v/>
      </c>
      <c r="Z539" s="68"/>
      <c r="AA539" s="68"/>
      <c r="AB539" s="68"/>
      <c r="AC539" s="68"/>
      <c r="AD539" s="68"/>
      <c r="AE539" s="68"/>
      <c r="AF539" s="68"/>
      <c r="AG539" s="68"/>
    </row>
    <row r="540" spans="23:33" ht="14" x14ac:dyDescent="0.2">
      <c r="W540" s="26" t="str">
        <f t="shared" si="46"/>
        <v/>
      </c>
      <c r="X540" s="26" t="str">
        <f t="shared" si="47"/>
        <v/>
      </c>
      <c r="Z540" s="68"/>
      <c r="AA540" s="68"/>
      <c r="AB540" s="68"/>
      <c r="AC540" s="68"/>
      <c r="AD540" s="68"/>
      <c r="AE540" s="68"/>
      <c r="AF540" s="68"/>
      <c r="AG540" s="68"/>
    </row>
    <row r="541" spans="23:33" ht="14" x14ac:dyDescent="0.2">
      <c r="W541" s="26" t="str">
        <f t="shared" si="46"/>
        <v/>
      </c>
      <c r="X541" s="26" t="str">
        <f t="shared" si="47"/>
        <v/>
      </c>
      <c r="Z541" s="68"/>
      <c r="AA541" s="68"/>
      <c r="AB541" s="68"/>
      <c r="AC541" s="68"/>
      <c r="AD541" s="68"/>
      <c r="AE541" s="68"/>
      <c r="AF541" s="68"/>
      <c r="AG541" s="68"/>
    </row>
    <row r="542" spans="23:33" ht="14" x14ac:dyDescent="0.2">
      <c r="W542" s="26" t="str">
        <f t="shared" si="46"/>
        <v/>
      </c>
      <c r="X542" s="26" t="str">
        <f t="shared" si="47"/>
        <v/>
      </c>
      <c r="Z542" s="68"/>
      <c r="AA542" s="68"/>
      <c r="AB542" s="68"/>
      <c r="AC542" s="68"/>
      <c r="AD542" s="68"/>
      <c r="AE542" s="68"/>
      <c r="AF542" s="68"/>
      <c r="AG542" s="68"/>
    </row>
    <row r="543" spans="23:33" ht="14" x14ac:dyDescent="0.2">
      <c r="W543" s="26" t="str">
        <f t="shared" si="46"/>
        <v/>
      </c>
      <c r="X543" s="26" t="str">
        <f t="shared" si="47"/>
        <v/>
      </c>
      <c r="Z543" s="68"/>
      <c r="AA543" s="68"/>
      <c r="AB543" s="68"/>
      <c r="AC543" s="68"/>
      <c r="AD543" s="68"/>
      <c r="AE543" s="68"/>
      <c r="AF543" s="68"/>
      <c r="AG543" s="68"/>
    </row>
    <row r="544" spans="23:33" ht="14" x14ac:dyDescent="0.2">
      <c r="W544" s="26" t="str">
        <f t="shared" si="46"/>
        <v/>
      </c>
      <c r="X544" s="26" t="str">
        <f t="shared" si="47"/>
        <v/>
      </c>
      <c r="Z544" s="68"/>
      <c r="AA544" s="68"/>
      <c r="AB544" s="68"/>
      <c r="AC544" s="68"/>
      <c r="AD544" s="68"/>
      <c r="AE544" s="68"/>
      <c r="AF544" s="68"/>
      <c r="AG544" s="68"/>
    </row>
    <row r="545" spans="1:64" ht="14" x14ac:dyDescent="0.2">
      <c r="W545" s="26" t="str">
        <f t="shared" si="46"/>
        <v/>
      </c>
      <c r="X545" s="26" t="str">
        <f t="shared" si="47"/>
        <v/>
      </c>
      <c r="Z545" s="68"/>
      <c r="AA545" s="68"/>
      <c r="AB545" s="68"/>
      <c r="AC545" s="68"/>
      <c r="AD545" s="68"/>
      <c r="AE545" s="68"/>
      <c r="AF545" s="68"/>
      <c r="AG545" s="68"/>
    </row>
    <row r="546" spans="1:64" ht="14" x14ac:dyDescent="0.2">
      <c r="W546" s="26" t="str">
        <f t="shared" si="46"/>
        <v/>
      </c>
      <c r="X546" s="26" t="str">
        <f t="shared" si="47"/>
        <v/>
      </c>
      <c r="Z546" s="68"/>
      <c r="AA546" s="68"/>
      <c r="AB546" s="68"/>
      <c r="AC546" s="68"/>
      <c r="AD546" s="68"/>
      <c r="AE546" s="68"/>
      <c r="AF546" s="68"/>
      <c r="AG546" s="68"/>
    </row>
    <row r="547" spans="1:64" s="68" customFormat="1" ht="17.25" customHeight="1" x14ac:dyDescent="0.2">
      <c r="A547"/>
      <c r="B547"/>
      <c r="C547"/>
      <c r="D547"/>
      <c r="E547"/>
      <c r="F547"/>
      <c r="G547"/>
      <c r="H547"/>
      <c r="I547"/>
      <c r="R547"/>
      <c r="S547"/>
      <c r="T547"/>
      <c r="U547"/>
      <c r="V547"/>
      <c r="W547" s="26" t="str">
        <f t="shared" si="46"/>
        <v/>
      </c>
      <c r="X547" s="26" t="str">
        <f t="shared" si="47"/>
        <v/>
      </c>
      <c r="AN547" s="69" t="str">
        <f t="shared" ref="AN547:AN553" si="48">IF(I3="","",I3)</f>
        <v/>
      </c>
      <c r="AO547" s="45" t="s">
        <v>11</v>
      </c>
      <c r="AP547" s="45"/>
      <c r="AR547" s="45"/>
      <c r="AS547" s="69" t="str">
        <f>IF(I11="","",I11)</f>
        <v/>
      </c>
      <c r="AT547" s="45" t="s">
        <v>10</v>
      </c>
      <c r="AU547" s="45"/>
      <c r="AV547" s="45"/>
      <c r="AW547" s="45"/>
      <c r="AX547" s="45"/>
      <c r="AY547" s="45"/>
      <c r="AZ547" s="69" t="str">
        <f>IF(E3="男子","○","")</f>
        <v>○</v>
      </c>
      <c r="BA547" s="45" t="s">
        <v>5</v>
      </c>
      <c r="BB547" s="45"/>
      <c r="BC547" s="45"/>
      <c r="BD547" s="400" t="s">
        <v>16</v>
      </c>
      <c r="BE547" s="401"/>
      <c r="BF547" s="404" t="str">
        <f>IF(B5="","",B5)</f>
        <v>Ａ５</v>
      </c>
      <c r="BG547" s="405"/>
      <c r="BH547" s="405"/>
      <c r="BI547" s="405"/>
      <c r="BJ547" s="405"/>
      <c r="BK547" s="405"/>
      <c r="BL547" s="406"/>
    </row>
    <row r="548" spans="1:64" s="68" customFormat="1" ht="17.25" customHeight="1" x14ac:dyDescent="0.2">
      <c r="R548"/>
      <c r="S548"/>
      <c r="T548"/>
      <c r="U548"/>
      <c r="V548"/>
      <c r="W548" s="26" t="str">
        <f t="shared" si="46"/>
        <v/>
      </c>
      <c r="X548" s="26" t="str">
        <f t="shared" si="47"/>
        <v/>
      </c>
      <c r="AH548" s="45" t="s">
        <v>0</v>
      </c>
      <c r="AN548" s="69" t="str">
        <f t="shared" si="48"/>
        <v>○</v>
      </c>
      <c r="AO548" s="45" t="s">
        <v>7</v>
      </c>
      <c r="AP548" s="45"/>
      <c r="AR548" s="45"/>
      <c r="AS548" s="69" t="str">
        <f>IF(I12="","",I12)</f>
        <v>○</v>
      </c>
      <c r="AT548" s="45" t="s">
        <v>3</v>
      </c>
      <c r="AU548" s="45"/>
      <c r="AV548" s="45"/>
      <c r="AW548" s="45"/>
      <c r="AX548" s="45"/>
      <c r="AY548" s="45"/>
      <c r="AZ548" s="69" t="str">
        <f>IF(E3="女子","○","")</f>
        <v/>
      </c>
      <c r="BA548" s="45" t="s">
        <v>6</v>
      </c>
      <c r="BB548" s="45"/>
      <c r="BC548" s="45"/>
      <c r="BD548" s="402"/>
      <c r="BE548" s="403"/>
      <c r="BF548" s="407"/>
      <c r="BG548" s="408"/>
      <c r="BH548" s="408"/>
      <c r="BI548" s="408"/>
      <c r="BJ548" s="408"/>
      <c r="BK548" s="408"/>
      <c r="BL548" s="409"/>
    </row>
    <row r="549" spans="1:64" s="68" customFormat="1" ht="17.25" customHeight="1" x14ac:dyDescent="0.2">
      <c r="R549"/>
      <c r="S549"/>
      <c r="T549"/>
      <c r="U549"/>
      <c r="V549"/>
      <c r="W549" s="26" t="str">
        <f t="shared" si="46"/>
        <v/>
      </c>
      <c r="X549" s="26" t="str">
        <f t="shared" si="47"/>
        <v/>
      </c>
      <c r="AH549" s="45" t="s">
        <v>1</v>
      </c>
      <c r="AN549" s="69" t="str">
        <f t="shared" si="48"/>
        <v/>
      </c>
      <c r="AO549" s="45" t="s">
        <v>8</v>
      </c>
      <c r="AP549" s="45"/>
      <c r="AR549" s="45"/>
      <c r="AS549" s="69" t="str">
        <f>IF(I13="","",I13)</f>
        <v/>
      </c>
      <c r="AT549" s="45" t="s">
        <v>4</v>
      </c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</row>
    <row r="550" spans="1:64" s="68" customFormat="1" ht="17.25" customHeight="1" x14ac:dyDescent="0.2">
      <c r="R550"/>
      <c r="S550"/>
      <c r="T550"/>
      <c r="U550"/>
      <c r="V550"/>
      <c r="W550" s="26" t="str">
        <f t="shared" si="46"/>
        <v/>
      </c>
      <c r="X550" s="26" t="str">
        <f t="shared" si="47"/>
        <v/>
      </c>
      <c r="AH550" s="45" t="s">
        <v>2</v>
      </c>
      <c r="AN550" s="69" t="str">
        <f t="shared" si="48"/>
        <v/>
      </c>
      <c r="AO550" s="45" t="s">
        <v>12</v>
      </c>
      <c r="AP550" s="45"/>
      <c r="AR550" s="45"/>
      <c r="AS550" s="69" t="str">
        <f>IF(I14="","",I14)</f>
        <v/>
      </c>
      <c r="AT550" s="45" t="str">
        <f>IF(J14="","",J14)</f>
        <v/>
      </c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</row>
    <row r="551" spans="1:64" s="68" customFormat="1" ht="17.25" customHeight="1" x14ac:dyDescent="0.2">
      <c r="R551"/>
      <c r="S551"/>
      <c r="T551"/>
      <c r="U551"/>
      <c r="V551"/>
      <c r="W551" s="26" t="str">
        <f t="shared" si="46"/>
        <v/>
      </c>
      <c r="X551" s="26" t="str">
        <f t="shared" si="47"/>
        <v/>
      </c>
      <c r="AN551" s="69" t="str">
        <f t="shared" si="48"/>
        <v/>
      </c>
      <c r="AO551" s="45" t="s">
        <v>13</v>
      </c>
      <c r="AP551" s="45"/>
      <c r="AS551" s="70"/>
    </row>
    <row r="552" spans="1:64" s="68" customFormat="1" ht="17.25" customHeight="1" x14ac:dyDescent="0.2">
      <c r="R552"/>
      <c r="S552"/>
      <c r="T552"/>
      <c r="U552"/>
      <c r="V552"/>
      <c r="W552" s="26" t="str">
        <f t="shared" si="46"/>
        <v/>
      </c>
      <c r="X552" s="26" t="str">
        <f t="shared" si="47"/>
        <v/>
      </c>
      <c r="AN552" s="69" t="str">
        <f t="shared" si="48"/>
        <v/>
      </c>
      <c r="AO552" s="45" t="s">
        <v>9</v>
      </c>
      <c r="AP552" s="45"/>
      <c r="AV552" s="296" t="s">
        <v>23</v>
      </c>
      <c r="AW552" s="298"/>
      <c r="AX552" s="299"/>
      <c r="AY552" s="394"/>
      <c r="AZ552" s="410">
        <f ca="1">+B1</f>
        <v>45141</v>
      </c>
      <c r="BA552" s="411"/>
      <c r="BB552" s="411"/>
      <c r="BC552" s="71" t="s">
        <v>24</v>
      </c>
      <c r="BD552" s="412">
        <f ca="1">+B2</f>
        <v>45141</v>
      </c>
      <c r="BE552" s="412"/>
      <c r="BF552" s="71" t="s">
        <v>25</v>
      </c>
      <c r="BG552" s="413">
        <f ca="1">+B3</f>
        <v>45141</v>
      </c>
      <c r="BH552" s="413"/>
      <c r="BI552" s="71" t="s">
        <v>26</v>
      </c>
      <c r="BJ552" s="112" t="s">
        <v>27</v>
      </c>
      <c r="BK552" s="112" t="str">
        <f ca="1">+B4</f>
        <v>木</v>
      </c>
      <c r="BL552" s="113" t="s">
        <v>28</v>
      </c>
    </row>
    <row r="553" spans="1:64" s="68" customFormat="1" ht="17.25" customHeight="1" x14ac:dyDescent="0.2">
      <c r="R553"/>
      <c r="S553"/>
      <c r="T553"/>
      <c r="U553"/>
      <c r="V553"/>
      <c r="W553" s="26" t="str">
        <f t="shared" si="46"/>
        <v/>
      </c>
      <c r="X553" s="26" t="str">
        <f t="shared" si="47"/>
        <v/>
      </c>
      <c r="AN553" s="69" t="str">
        <f t="shared" si="48"/>
        <v/>
      </c>
      <c r="AO553" s="45" t="str">
        <f>IF(J9="","",J9)</f>
        <v/>
      </c>
      <c r="AP553" s="45"/>
      <c r="AV553" s="296" t="s">
        <v>15</v>
      </c>
      <c r="AW553" s="298"/>
      <c r="AX553" s="299"/>
      <c r="AY553" s="394"/>
      <c r="AZ553" s="395" t="str">
        <f>+E2</f>
        <v>平成30年度第57回西日本学生ハンドボール選手権大会</v>
      </c>
      <c r="BA553" s="395"/>
      <c r="BB553" s="395"/>
      <c r="BC553" s="395"/>
      <c r="BD553" s="395"/>
      <c r="BE553" s="395"/>
      <c r="BF553" s="395"/>
      <c r="BG553" s="395"/>
      <c r="BH553" s="395"/>
      <c r="BI553" s="395"/>
      <c r="BJ553" s="395"/>
      <c r="BK553" s="395"/>
      <c r="BL553" s="396"/>
    </row>
    <row r="554" spans="1:64" s="68" customFormat="1" ht="7.5" customHeight="1" x14ac:dyDescent="0.2">
      <c r="R554"/>
      <c r="S554"/>
      <c r="T554"/>
      <c r="U554"/>
      <c r="V554"/>
      <c r="W554" s="26" t="str">
        <f t="shared" si="46"/>
        <v/>
      </c>
      <c r="X554" s="26" t="str">
        <f t="shared" si="47"/>
        <v/>
      </c>
    </row>
    <row r="555" spans="1:64" s="68" customFormat="1" ht="18.75" customHeight="1" x14ac:dyDescent="0.2">
      <c r="R555"/>
      <c r="S555"/>
      <c r="T555"/>
      <c r="U555"/>
      <c r="V555"/>
      <c r="W555" s="26" t="str">
        <f t="shared" si="46"/>
        <v/>
      </c>
      <c r="X555" s="26" t="str">
        <f t="shared" si="47"/>
        <v/>
      </c>
      <c r="AQ555" s="397" t="s">
        <v>14</v>
      </c>
      <c r="AR555" s="397"/>
      <c r="AS555" s="397"/>
      <c r="AT555" s="397"/>
      <c r="AU555" s="397"/>
      <c r="AV555" s="397"/>
      <c r="AW555" s="397"/>
      <c r="AX555" s="397"/>
      <c r="AY555" s="397"/>
      <c r="AZ555" s="397"/>
      <c r="BA555" s="397"/>
      <c r="BB555" s="397"/>
      <c r="BC555" s="397"/>
    </row>
    <row r="556" spans="1:64" s="68" customFormat="1" ht="3.75" customHeight="1" x14ac:dyDescent="0.2">
      <c r="R556"/>
      <c r="S556"/>
      <c r="T556"/>
      <c r="U556"/>
      <c r="V556"/>
      <c r="W556" s="26" t="str">
        <f t="shared" si="46"/>
        <v/>
      </c>
      <c r="X556" s="26" t="str">
        <f t="shared" si="47"/>
        <v/>
      </c>
    </row>
    <row r="557" spans="1:64" s="68" customFormat="1" ht="22.5" customHeight="1" x14ac:dyDescent="0.2">
      <c r="R557"/>
      <c r="S557"/>
      <c r="T557"/>
      <c r="U557"/>
      <c r="V557"/>
      <c r="W557" s="26" t="str">
        <f t="shared" si="46"/>
        <v/>
      </c>
      <c r="X557" s="26" t="str">
        <f t="shared" si="47"/>
        <v/>
      </c>
      <c r="AH557" s="114" t="s">
        <v>18</v>
      </c>
      <c r="AI557" s="398" t="str">
        <f>+C8</f>
        <v>aaa</v>
      </c>
      <c r="AJ557" s="398"/>
      <c r="AK557" s="398"/>
      <c r="AL557" s="398"/>
      <c r="AM557" s="398"/>
      <c r="AN557" s="398"/>
      <c r="AO557" s="398"/>
      <c r="AP557" s="398"/>
      <c r="AQ557" s="398"/>
      <c r="AR557" s="398"/>
      <c r="AS557" s="398"/>
      <c r="AT557" s="398"/>
      <c r="AU557" s="398"/>
      <c r="AV557" s="398"/>
      <c r="AW557" s="398" t="str">
        <f>+C10</f>
        <v>bbb</v>
      </c>
      <c r="AX557" s="399"/>
      <c r="AY557" s="398"/>
      <c r="AZ557" s="398"/>
      <c r="BA557" s="398"/>
      <c r="BB557" s="398"/>
      <c r="BC557" s="398"/>
      <c r="BD557" s="398"/>
      <c r="BE557" s="398"/>
      <c r="BF557" s="398"/>
      <c r="BG557" s="398"/>
      <c r="BH557" s="398"/>
      <c r="BI557" s="398"/>
      <c r="BJ557" s="398"/>
      <c r="BK557" s="398"/>
      <c r="BL557" s="114" t="s">
        <v>19</v>
      </c>
    </row>
    <row r="558" spans="1:64" s="68" customFormat="1" ht="9" customHeight="1" x14ac:dyDescent="0.2">
      <c r="R558"/>
      <c r="S558"/>
      <c r="T558"/>
      <c r="U558"/>
      <c r="V558"/>
      <c r="W558" s="26" t="str">
        <f t="shared" si="46"/>
        <v/>
      </c>
      <c r="X558" s="26" t="str">
        <f t="shared" si="47"/>
        <v/>
      </c>
      <c r="AH558" s="72" t="s">
        <v>20</v>
      </c>
      <c r="AI558" s="73"/>
      <c r="AJ558" s="73"/>
      <c r="AK558" s="74"/>
      <c r="AL558" s="72" t="s">
        <v>21</v>
      </c>
      <c r="AM558" s="73"/>
      <c r="AN558" s="73"/>
      <c r="AO558" s="73"/>
      <c r="AP558" s="73"/>
      <c r="AQ558" s="74"/>
      <c r="AR558" s="72" t="s">
        <v>22</v>
      </c>
      <c r="AS558" s="73"/>
      <c r="AT558" s="73"/>
      <c r="AU558" s="73"/>
      <c r="AV558" s="73"/>
      <c r="AW558" s="73"/>
      <c r="AX558" s="120"/>
      <c r="AY558" s="73"/>
      <c r="AZ558" s="73"/>
      <c r="BA558" s="73"/>
      <c r="BB558" s="73"/>
      <c r="BC558" s="73"/>
      <c r="BD558" s="73"/>
      <c r="BE558" s="73"/>
      <c r="BF558" s="73"/>
      <c r="BG558" s="73"/>
      <c r="BH558" s="74"/>
      <c r="BI558" s="72"/>
      <c r="BJ558" s="383" t="s">
        <v>29</v>
      </c>
      <c r="BK558" s="383"/>
      <c r="BL558" s="74"/>
    </row>
    <row r="559" spans="1:64" s="68" customFormat="1" ht="16.5" customHeight="1" thickBot="1" x14ac:dyDescent="0.25">
      <c r="R559"/>
      <c r="S559"/>
      <c r="T559"/>
      <c r="U559"/>
      <c r="V559"/>
      <c r="W559" s="26" t="str">
        <f t="shared" si="46"/>
        <v/>
      </c>
      <c r="X559" s="26" t="str">
        <f t="shared" si="47"/>
        <v/>
      </c>
      <c r="AH559" s="366" t="str">
        <f>+E5</f>
        <v>山口県</v>
      </c>
      <c r="AI559" s="364"/>
      <c r="AJ559" s="384"/>
      <c r="AK559" s="385"/>
      <c r="AL559" s="386" t="str">
        <f>+E6</f>
        <v>周南市</v>
      </c>
      <c r="AM559" s="384"/>
      <c r="AN559" s="364"/>
      <c r="AO559" s="364"/>
      <c r="AP559" s="384"/>
      <c r="AQ559" s="385"/>
      <c r="AR559" s="387" t="str">
        <f>+E1</f>
        <v>キリンビバレッジ周南総合スポーツセンター</v>
      </c>
      <c r="AS559" s="388"/>
      <c r="AT559" s="389"/>
      <c r="AU559" s="389"/>
      <c r="AV559" s="388"/>
      <c r="AW559" s="388"/>
      <c r="AX559" s="388"/>
      <c r="AY559" s="388"/>
      <c r="AZ559" s="388"/>
      <c r="BA559" s="389"/>
      <c r="BB559" s="389"/>
      <c r="BC559" s="388"/>
      <c r="BD559" s="388"/>
      <c r="BE559" s="388"/>
      <c r="BF559" s="388"/>
      <c r="BG559" s="389"/>
      <c r="BH559" s="390"/>
      <c r="BI559" s="391" t="str">
        <f>+E4&amp;F4</f>
        <v>予選リーグ</v>
      </c>
      <c r="BJ559" s="392"/>
      <c r="BK559" s="392"/>
      <c r="BL559" s="393"/>
    </row>
    <row r="560" spans="1:64" s="68" customFormat="1" ht="13.5" customHeight="1" x14ac:dyDescent="0.2">
      <c r="R560"/>
      <c r="S560"/>
      <c r="T560"/>
      <c r="U560"/>
      <c r="V560"/>
      <c r="W560" s="26" t="str">
        <f t="shared" si="46"/>
        <v/>
      </c>
      <c r="X560" s="26" t="str">
        <f t="shared" si="47"/>
        <v/>
      </c>
      <c r="AH560" s="75"/>
      <c r="AI560" s="70"/>
      <c r="AJ560" s="334" t="s">
        <v>18</v>
      </c>
      <c r="AK560" s="335"/>
      <c r="AL560" s="334" t="s">
        <v>19</v>
      </c>
      <c r="AM560" s="335"/>
      <c r="AN560" s="70"/>
      <c r="AO560" s="70"/>
      <c r="AP560" s="334" t="s">
        <v>18</v>
      </c>
      <c r="AQ560" s="335"/>
      <c r="AR560" s="334" t="s">
        <v>19</v>
      </c>
      <c r="AS560" s="335"/>
      <c r="AT560" s="70"/>
      <c r="AU560" s="70"/>
      <c r="AV560" s="380" t="s">
        <v>18</v>
      </c>
      <c r="AW560" s="382"/>
      <c r="AX560" s="380" t="s">
        <v>19</v>
      </c>
      <c r="AY560" s="381"/>
      <c r="AZ560" s="382"/>
      <c r="BA560" s="70"/>
      <c r="BB560" s="70"/>
      <c r="BC560" s="334" t="s">
        <v>18</v>
      </c>
      <c r="BD560" s="335"/>
      <c r="BE560" s="334" t="s">
        <v>19</v>
      </c>
      <c r="BF560" s="335"/>
      <c r="BG560" s="70"/>
      <c r="BH560" s="70"/>
      <c r="BI560" s="334" t="s">
        <v>18</v>
      </c>
      <c r="BJ560" s="335"/>
      <c r="BK560" s="334" t="s">
        <v>19</v>
      </c>
      <c r="BL560" s="335"/>
    </row>
    <row r="561" spans="18:64" s="68" customFormat="1" ht="27.65" customHeight="1" thickBot="1" x14ac:dyDescent="0.25">
      <c r="R561"/>
      <c r="S561"/>
      <c r="T561"/>
      <c r="U561"/>
      <c r="V561"/>
      <c r="W561" s="26" t="str">
        <f t="shared" si="46"/>
        <v/>
      </c>
      <c r="X561" s="26" t="str">
        <f t="shared" si="47"/>
        <v/>
      </c>
      <c r="AH561" s="356" t="s">
        <v>30</v>
      </c>
      <c r="AI561" s="357"/>
      <c r="AJ561" s="358"/>
      <c r="AK561" s="359"/>
      <c r="AL561" s="360"/>
      <c r="AM561" s="361"/>
      <c r="AN561" s="362" t="s">
        <v>31</v>
      </c>
      <c r="AO561" s="363"/>
      <c r="AP561" s="360"/>
      <c r="AQ561" s="361"/>
      <c r="AR561" s="360"/>
      <c r="AS561" s="361"/>
      <c r="AT561" s="371" t="s">
        <v>32</v>
      </c>
      <c r="AU561" s="372"/>
      <c r="AV561" s="373"/>
      <c r="AW561" s="374"/>
      <c r="AX561" s="373"/>
      <c r="AY561" s="375"/>
      <c r="AZ561" s="374"/>
      <c r="BA561" s="371" t="s">
        <v>33</v>
      </c>
      <c r="BB561" s="372"/>
      <c r="BC561" s="367"/>
      <c r="BD561" s="368"/>
      <c r="BE561" s="367"/>
      <c r="BF561" s="368"/>
      <c r="BG561" s="369" t="s">
        <v>34</v>
      </c>
      <c r="BH561" s="370"/>
      <c r="BI561" s="367"/>
      <c r="BJ561" s="368"/>
      <c r="BK561" s="367"/>
      <c r="BL561" s="368"/>
    </row>
    <row r="562" spans="18:64" s="68" customFormat="1" ht="13.5" customHeight="1" x14ac:dyDescent="0.2">
      <c r="R562"/>
      <c r="S562"/>
      <c r="T562"/>
      <c r="U562"/>
      <c r="V562"/>
      <c r="W562" s="26" t="str">
        <f t="shared" si="46"/>
        <v/>
      </c>
      <c r="X562" s="26" t="str">
        <f t="shared" si="47"/>
        <v/>
      </c>
      <c r="AH562" s="76"/>
      <c r="AI562" s="77"/>
      <c r="AJ562" s="77"/>
      <c r="AK562" s="78"/>
      <c r="AL562" s="334" t="s">
        <v>18</v>
      </c>
      <c r="AM562" s="335"/>
      <c r="AN562" s="377" t="s">
        <v>36</v>
      </c>
      <c r="AO562" s="332"/>
      <c r="AP562" s="378"/>
      <c r="AQ562" s="378"/>
      <c r="AR562" s="378"/>
      <c r="AS562" s="379"/>
      <c r="BA562" s="331" t="s">
        <v>36</v>
      </c>
      <c r="BB562" s="332"/>
      <c r="BC562" s="332"/>
      <c r="BD562" s="332"/>
      <c r="BE562" s="332"/>
      <c r="BF562" s="333"/>
      <c r="BG562" s="334" t="s">
        <v>19</v>
      </c>
      <c r="BH562" s="335"/>
      <c r="BI562" s="76"/>
      <c r="BJ562" s="77"/>
      <c r="BK562" s="77"/>
      <c r="BL562" s="78"/>
    </row>
    <row r="563" spans="18:64" s="68" customFormat="1" ht="13.5" customHeight="1" x14ac:dyDescent="0.2">
      <c r="R563"/>
      <c r="S563"/>
      <c r="T563"/>
      <c r="U563"/>
      <c r="V563"/>
      <c r="W563" s="26" t="str">
        <f t="shared" si="46"/>
        <v/>
      </c>
      <c r="X563" s="26" t="str">
        <f t="shared" si="47"/>
        <v/>
      </c>
      <c r="AH563" s="342" t="s">
        <v>35</v>
      </c>
      <c r="AI563" s="343"/>
      <c r="AJ563" s="343"/>
      <c r="AK563" s="344"/>
      <c r="AL563" s="348"/>
      <c r="AM563" s="349"/>
      <c r="AN563" s="79">
        <v>1</v>
      </c>
      <c r="AO563" s="80"/>
      <c r="AP563" s="81">
        <v>2</v>
      </c>
      <c r="AQ563" s="82"/>
      <c r="AR563" s="81">
        <v>3</v>
      </c>
      <c r="AS563" s="80"/>
      <c r="BA563" s="81">
        <v>1</v>
      </c>
      <c r="BB563" s="80"/>
      <c r="BC563" s="81">
        <v>2</v>
      </c>
      <c r="BD563" s="80"/>
      <c r="BE563" s="81">
        <v>3</v>
      </c>
      <c r="BF563" s="83"/>
      <c r="BG563" s="348"/>
      <c r="BH563" s="349"/>
      <c r="BI563" s="342" t="s">
        <v>35</v>
      </c>
      <c r="BJ563" s="343"/>
      <c r="BK563" s="343"/>
      <c r="BL563" s="344"/>
    </row>
    <row r="564" spans="18:64" s="68" customFormat="1" ht="16.5" customHeight="1" thickBot="1" x14ac:dyDescent="0.25">
      <c r="R564"/>
      <c r="S564"/>
      <c r="T564"/>
      <c r="U564"/>
      <c r="V564"/>
      <c r="W564" s="26" t="str">
        <f t="shared" si="46"/>
        <v/>
      </c>
      <c r="X564" s="26" t="str">
        <f t="shared" si="47"/>
        <v/>
      </c>
      <c r="AH564" s="345"/>
      <c r="AI564" s="346"/>
      <c r="AJ564" s="346"/>
      <c r="AK564" s="347"/>
      <c r="AL564" s="350"/>
      <c r="AM564" s="351"/>
      <c r="AN564" s="364"/>
      <c r="AO564" s="365"/>
      <c r="AP564" s="366"/>
      <c r="AQ564" s="365"/>
      <c r="AR564" s="366"/>
      <c r="AS564" s="365"/>
      <c r="BA564" s="366"/>
      <c r="BB564" s="365"/>
      <c r="BC564" s="366"/>
      <c r="BD564" s="365"/>
      <c r="BE564" s="366"/>
      <c r="BF564" s="376"/>
      <c r="BG564" s="350"/>
      <c r="BH564" s="351"/>
      <c r="BI564" s="345"/>
      <c r="BJ564" s="346"/>
      <c r="BK564" s="346"/>
      <c r="BL564" s="347"/>
    </row>
    <row r="565" spans="18:64" s="68" customFormat="1" ht="3.75" customHeight="1" x14ac:dyDescent="0.2">
      <c r="R565"/>
      <c r="S565"/>
      <c r="T565"/>
      <c r="U565"/>
      <c r="V565"/>
      <c r="W565" s="26" t="str">
        <f t="shared" si="46"/>
        <v/>
      </c>
      <c r="X565" s="26" t="str">
        <f t="shared" si="47"/>
        <v/>
      </c>
      <c r="AH565" s="84"/>
      <c r="AI565" s="85"/>
      <c r="AJ565" s="85"/>
      <c r="AK565" s="85"/>
      <c r="AL565" s="85"/>
      <c r="AM565" s="85"/>
      <c r="AN565" s="85"/>
      <c r="AO565" s="85"/>
      <c r="AP565" s="86"/>
      <c r="AQ565" s="86"/>
      <c r="AR565" s="86"/>
      <c r="AS565" s="86"/>
      <c r="BA565" s="85"/>
      <c r="BB565" s="85"/>
      <c r="BC565" s="85"/>
      <c r="BD565" s="85"/>
      <c r="BE565" s="85"/>
      <c r="BF565" s="85"/>
      <c r="BG565" s="85"/>
      <c r="BH565" s="85"/>
      <c r="BI565" s="85"/>
      <c r="BJ565" s="85"/>
      <c r="BK565" s="85"/>
      <c r="BL565" s="85"/>
    </row>
    <row r="566" spans="18:64" s="68" customFormat="1" ht="15.65" customHeight="1" x14ac:dyDescent="0.2">
      <c r="R566"/>
      <c r="S566"/>
      <c r="T566"/>
      <c r="U566"/>
      <c r="V566"/>
      <c r="W566" s="26" t="str">
        <f t="shared" si="46"/>
        <v/>
      </c>
      <c r="X566" s="26" t="str">
        <f t="shared" si="47"/>
        <v/>
      </c>
      <c r="AH566" s="336" t="s">
        <v>37</v>
      </c>
      <c r="AI566" s="336"/>
      <c r="AJ566" s="352" t="str">
        <f>IF(C9="","",C9)</f>
        <v>aaaa</v>
      </c>
      <c r="AK566" s="352"/>
      <c r="AL566" s="352"/>
      <c r="AM566" s="352"/>
      <c r="AN566" s="352"/>
      <c r="AO566" s="352"/>
      <c r="AP566" s="336" t="s">
        <v>42</v>
      </c>
      <c r="AQ566" s="336"/>
      <c r="AR566" s="114" t="s">
        <v>41</v>
      </c>
      <c r="AS566" s="114" t="s">
        <v>40</v>
      </c>
      <c r="AT566" s="114" t="s">
        <v>40</v>
      </c>
      <c r="AU566" s="114" t="s">
        <v>39</v>
      </c>
      <c r="AV566" s="131" t="s">
        <v>38</v>
      </c>
      <c r="AW566" s="353" t="s">
        <v>37</v>
      </c>
      <c r="AX566" s="354"/>
      <c r="AY566" s="355"/>
      <c r="AZ566" s="352" t="str">
        <f>IF(C11="","",C11)</f>
        <v>bbbb</v>
      </c>
      <c r="BA566" s="352"/>
      <c r="BB566" s="352"/>
      <c r="BC566" s="352"/>
      <c r="BD566" s="352"/>
      <c r="BE566" s="352"/>
      <c r="BF566" s="336" t="s">
        <v>42</v>
      </c>
      <c r="BG566" s="336"/>
      <c r="BH566" s="114" t="s">
        <v>41</v>
      </c>
      <c r="BI566" s="114" t="s">
        <v>40</v>
      </c>
      <c r="BJ566" s="114" t="s">
        <v>40</v>
      </c>
      <c r="BK566" s="114" t="s">
        <v>39</v>
      </c>
      <c r="BL566" s="158" t="s">
        <v>38</v>
      </c>
    </row>
    <row r="567" spans="18:64" s="68" customFormat="1" ht="15.65" customHeight="1" x14ac:dyDescent="0.2">
      <c r="R567"/>
      <c r="S567"/>
      <c r="T567"/>
      <c r="U567"/>
      <c r="V567"/>
      <c r="W567" s="26" t="str">
        <f t="shared" si="46"/>
        <v/>
      </c>
      <c r="X567" s="26" t="str">
        <f t="shared" si="47"/>
        <v/>
      </c>
      <c r="AH567" s="118">
        <f t="shared" ref="AH567:AH582" si="49">+A18</f>
        <v>1</v>
      </c>
      <c r="AI567" s="130" t="str">
        <f t="shared" ref="AI567:AI582" ca="1" si="50">IF(C18=0,"",C18)</f>
        <v/>
      </c>
      <c r="AJ567" s="337" t="str">
        <f t="shared" ref="AJ567:AJ582" ca="1" si="51">+B18</f>
        <v>sue1</v>
      </c>
      <c r="AK567" s="337"/>
      <c r="AL567" s="337"/>
      <c r="AM567" s="337"/>
      <c r="AN567" s="337"/>
      <c r="AO567" s="337"/>
      <c r="AP567" s="338"/>
      <c r="AQ567" s="338"/>
      <c r="AR567" s="160"/>
      <c r="AS567" s="160"/>
      <c r="AT567" s="160"/>
      <c r="AU567" s="160"/>
      <c r="AV567" s="160"/>
      <c r="AW567" s="339">
        <f t="shared" ref="AW567:AW582" si="52">+D18</f>
        <v>1</v>
      </c>
      <c r="AX567" s="340"/>
      <c r="AY567" s="130" t="str">
        <f t="shared" ref="AY567:AY582" ca="1" si="53">IF(F18=0,"",F18)</f>
        <v/>
      </c>
      <c r="AZ567" s="341" t="str">
        <f t="shared" ref="AZ567:AZ582" ca="1" si="54">+E18</f>
        <v>shin1</v>
      </c>
      <c r="BA567" s="337"/>
      <c r="BB567" s="337"/>
      <c r="BC567" s="337"/>
      <c r="BD567" s="337"/>
      <c r="BE567" s="337"/>
      <c r="BF567" s="338"/>
      <c r="BG567" s="338"/>
      <c r="BH567" s="160"/>
      <c r="BI567" s="160"/>
      <c r="BJ567" s="160"/>
      <c r="BK567" s="160"/>
      <c r="BL567" s="160"/>
    </row>
    <row r="568" spans="18:64" s="68" customFormat="1" ht="15.65" customHeight="1" x14ac:dyDescent="0.2">
      <c r="R568"/>
      <c r="S568"/>
      <c r="T568"/>
      <c r="U568"/>
      <c r="V568"/>
      <c r="W568" s="26" t="str">
        <f t="shared" si="46"/>
        <v/>
      </c>
      <c r="X568" s="26" t="str">
        <f t="shared" si="47"/>
        <v/>
      </c>
      <c r="AH568" s="119">
        <f t="shared" si="49"/>
        <v>2</v>
      </c>
      <c r="AI568" s="161" t="str">
        <f t="shared" ca="1" si="50"/>
        <v/>
      </c>
      <c r="AJ568" s="325" t="str">
        <f t="shared" ca="1" si="51"/>
        <v>sue2</v>
      </c>
      <c r="AK568" s="325"/>
      <c r="AL568" s="325"/>
      <c r="AM568" s="325"/>
      <c r="AN568" s="325"/>
      <c r="AO568" s="325"/>
      <c r="AP568" s="326"/>
      <c r="AQ568" s="326"/>
      <c r="AR568" s="159"/>
      <c r="AS568" s="159"/>
      <c r="AT568" s="159"/>
      <c r="AU568" s="159"/>
      <c r="AV568" s="159"/>
      <c r="AW568" s="329">
        <f t="shared" si="52"/>
        <v>2</v>
      </c>
      <c r="AX568" s="330"/>
      <c r="AY568" s="161" t="str">
        <f t="shared" ca="1" si="53"/>
        <v>c</v>
      </c>
      <c r="AZ568" s="325" t="str">
        <f t="shared" ca="1" si="54"/>
        <v>shin2</v>
      </c>
      <c r="BA568" s="325"/>
      <c r="BB568" s="325"/>
      <c r="BC568" s="325"/>
      <c r="BD568" s="325"/>
      <c r="BE568" s="325"/>
      <c r="BF568" s="326"/>
      <c r="BG568" s="326"/>
      <c r="BH568" s="159"/>
      <c r="BI568" s="159"/>
      <c r="BJ568" s="159"/>
      <c r="BK568" s="159"/>
      <c r="BL568" s="159"/>
    </row>
    <row r="569" spans="18:64" s="68" customFormat="1" ht="15.65" customHeight="1" x14ac:dyDescent="0.2">
      <c r="R569"/>
      <c r="S569"/>
      <c r="T569"/>
      <c r="U569"/>
      <c r="V569"/>
      <c r="W569" s="26" t="str">
        <f t="shared" si="46"/>
        <v/>
      </c>
      <c r="X569" s="26" t="str">
        <f t="shared" si="47"/>
        <v/>
      </c>
      <c r="AH569" s="119">
        <f t="shared" si="49"/>
        <v>3</v>
      </c>
      <c r="AI569" s="161" t="str">
        <f t="shared" ca="1" si="50"/>
        <v/>
      </c>
      <c r="AJ569" s="325" t="str">
        <f t="shared" ca="1" si="51"/>
        <v>sue3</v>
      </c>
      <c r="AK569" s="325"/>
      <c r="AL569" s="325"/>
      <c r="AM569" s="325"/>
      <c r="AN569" s="325"/>
      <c r="AO569" s="325"/>
      <c r="AP569" s="326"/>
      <c r="AQ569" s="326"/>
      <c r="AR569" s="159"/>
      <c r="AS569" s="159"/>
      <c r="AT569" s="159"/>
      <c r="AU569" s="159"/>
      <c r="AV569" s="159"/>
      <c r="AW569" s="329">
        <f t="shared" si="52"/>
        <v>3</v>
      </c>
      <c r="AX569" s="330"/>
      <c r="AY569" s="161" t="str">
        <f t="shared" ca="1" si="53"/>
        <v/>
      </c>
      <c r="AZ569" s="325" t="str">
        <f t="shared" ca="1" si="54"/>
        <v>shin3</v>
      </c>
      <c r="BA569" s="325"/>
      <c r="BB569" s="325"/>
      <c r="BC569" s="325"/>
      <c r="BD569" s="325"/>
      <c r="BE569" s="325"/>
      <c r="BF569" s="326"/>
      <c r="BG569" s="326"/>
      <c r="BH569" s="159"/>
      <c r="BI569" s="159"/>
      <c r="BJ569" s="159"/>
      <c r="BK569" s="159"/>
      <c r="BL569" s="159"/>
    </row>
    <row r="570" spans="18:64" s="68" customFormat="1" ht="15.65" customHeight="1" x14ac:dyDescent="0.2">
      <c r="R570"/>
      <c r="S570"/>
      <c r="T570"/>
      <c r="U570"/>
      <c r="V570"/>
      <c r="W570" s="26" t="str">
        <f t="shared" si="46"/>
        <v/>
      </c>
      <c r="X570" s="26" t="str">
        <f t="shared" si="47"/>
        <v/>
      </c>
      <c r="AH570" s="119">
        <f t="shared" si="49"/>
        <v>4</v>
      </c>
      <c r="AI570" s="161" t="str">
        <f t="shared" ca="1" si="50"/>
        <v/>
      </c>
      <c r="AJ570" s="325" t="str">
        <f t="shared" ca="1" si="51"/>
        <v>sue4</v>
      </c>
      <c r="AK570" s="325"/>
      <c r="AL570" s="325"/>
      <c r="AM570" s="325"/>
      <c r="AN570" s="325"/>
      <c r="AO570" s="325"/>
      <c r="AP570" s="326"/>
      <c r="AQ570" s="326"/>
      <c r="AR570" s="159"/>
      <c r="AS570" s="159"/>
      <c r="AT570" s="159"/>
      <c r="AU570" s="159"/>
      <c r="AV570" s="159"/>
      <c r="AW570" s="329">
        <f t="shared" si="52"/>
        <v>4</v>
      </c>
      <c r="AX570" s="330"/>
      <c r="AY570" s="161" t="str">
        <f t="shared" ca="1" si="53"/>
        <v/>
      </c>
      <c r="AZ570" s="325" t="str">
        <f t="shared" ca="1" si="54"/>
        <v>shin4</v>
      </c>
      <c r="BA570" s="325"/>
      <c r="BB570" s="325"/>
      <c r="BC570" s="325"/>
      <c r="BD570" s="325"/>
      <c r="BE570" s="325"/>
      <c r="BF570" s="326"/>
      <c r="BG570" s="326"/>
      <c r="BH570" s="159"/>
      <c r="BI570" s="159"/>
      <c r="BJ570" s="159"/>
      <c r="BK570" s="159"/>
      <c r="BL570" s="159"/>
    </row>
    <row r="571" spans="18:64" s="68" customFormat="1" ht="15.65" customHeight="1" x14ac:dyDescent="0.2">
      <c r="R571"/>
      <c r="S571"/>
      <c r="T571"/>
      <c r="U571"/>
      <c r="V571"/>
      <c r="W571" s="26" t="str">
        <f t="shared" si="46"/>
        <v/>
      </c>
      <c r="X571" s="26" t="str">
        <f t="shared" si="47"/>
        <v/>
      </c>
      <c r="AH571" s="119">
        <f t="shared" si="49"/>
        <v>5</v>
      </c>
      <c r="AI571" s="161" t="str">
        <f t="shared" ca="1" si="50"/>
        <v/>
      </c>
      <c r="AJ571" s="325" t="str">
        <f t="shared" ca="1" si="51"/>
        <v>sue5</v>
      </c>
      <c r="AK571" s="325"/>
      <c r="AL571" s="325"/>
      <c r="AM571" s="325"/>
      <c r="AN571" s="325"/>
      <c r="AO571" s="325"/>
      <c r="AP571" s="326"/>
      <c r="AQ571" s="326"/>
      <c r="AR571" s="159"/>
      <c r="AS571" s="159"/>
      <c r="AT571" s="159"/>
      <c r="AU571" s="159"/>
      <c r="AV571" s="159"/>
      <c r="AW571" s="329">
        <f t="shared" si="52"/>
        <v>5</v>
      </c>
      <c r="AX571" s="330"/>
      <c r="AY571" s="161" t="str">
        <f t="shared" ca="1" si="53"/>
        <v/>
      </c>
      <c r="AZ571" s="325" t="str">
        <f t="shared" ca="1" si="54"/>
        <v>shin5</v>
      </c>
      <c r="BA571" s="325"/>
      <c r="BB571" s="325"/>
      <c r="BC571" s="325"/>
      <c r="BD571" s="325"/>
      <c r="BE571" s="325"/>
      <c r="BF571" s="326"/>
      <c r="BG571" s="326"/>
      <c r="BH571" s="159"/>
      <c r="BI571" s="159"/>
      <c r="BJ571" s="159"/>
      <c r="BK571" s="159"/>
      <c r="BL571" s="159"/>
    </row>
    <row r="572" spans="18:64" s="68" customFormat="1" ht="15.65" customHeight="1" x14ac:dyDescent="0.2">
      <c r="R572"/>
      <c r="S572"/>
      <c r="T572"/>
      <c r="U572"/>
      <c r="V572"/>
      <c r="W572" s="26" t="str">
        <f t="shared" si="46"/>
        <v/>
      </c>
      <c r="X572" s="26" t="str">
        <f t="shared" si="47"/>
        <v/>
      </c>
      <c r="AH572" s="255">
        <f t="shared" si="49"/>
        <v>6</v>
      </c>
      <c r="AI572" s="161" t="str">
        <f t="shared" ca="1" si="50"/>
        <v>c</v>
      </c>
      <c r="AJ572" s="325" t="str">
        <f t="shared" ca="1" si="51"/>
        <v>sue6</v>
      </c>
      <c r="AK572" s="325"/>
      <c r="AL572" s="325"/>
      <c r="AM572" s="325"/>
      <c r="AN572" s="325"/>
      <c r="AO572" s="325"/>
      <c r="AP572" s="326"/>
      <c r="AQ572" s="326"/>
      <c r="AR572" s="159"/>
      <c r="AS572" s="159"/>
      <c r="AT572" s="159"/>
      <c r="AU572" s="159"/>
      <c r="AV572" s="159"/>
      <c r="AW572" s="327">
        <f t="shared" si="52"/>
        <v>6</v>
      </c>
      <c r="AX572" s="328"/>
      <c r="AY572" s="161" t="str">
        <f t="shared" ca="1" si="53"/>
        <v/>
      </c>
      <c r="AZ572" s="325" t="str">
        <f t="shared" ca="1" si="54"/>
        <v>shin6</v>
      </c>
      <c r="BA572" s="325"/>
      <c r="BB572" s="325"/>
      <c r="BC572" s="325"/>
      <c r="BD572" s="325"/>
      <c r="BE572" s="325"/>
      <c r="BF572" s="326"/>
      <c r="BG572" s="326"/>
      <c r="BH572" s="159"/>
      <c r="BI572" s="159"/>
      <c r="BJ572" s="159"/>
      <c r="BK572" s="159"/>
      <c r="BL572" s="159"/>
    </row>
    <row r="573" spans="18:64" s="68" customFormat="1" ht="15.65" customHeight="1" x14ac:dyDescent="0.2">
      <c r="R573"/>
      <c r="S573"/>
      <c r="T573"/>
      <c r="U573"/>
      <c r="V573"/>
      <c r="W573" s="26" t="str">
        <f t="shared" si="46"/>
        <v/>
      </c>
      <c r="X573" s="26" t="str">
        <f t="shared" si="47"/>
        <v/>
      </c>
      <c r="AH573" s="255">
        <f t="shared" si="49"/>
        <v>7</v>
      </c>
      <c r="AI573" s="161" t="str">
        <f t="shared" ca="1" si="50"/>
        <v/>
      </c>
      <c r="AJ573" s="325" t="str">
        <f t="shared" ca="1" si="51"/>
        <v>sue7</v>
      </c>
      <c r="AK573" s="325"/>
      <c r="AL573" s="325"/>
      <c r="AM573" s="325"/>
      <c r="AN573" s="325"/>
      <c r="AO573" s="325"/>
      <c r="AP573" s="326"/>
      <c r="AQ573" s="326"/>
      <c r="AR573" s="159"/>
      <c r="AS573" s="159"/>
      <c r="AT573" s="159"/>
      <c r="AU573" s="159"/>
      <c r="AV573" s="159"/>
      <c r="AW573" s="327">
        <f t="shared" si="52"/>
        <v>7</v>
      </c>
      <c r="AX573" s="328"/>
      <c r="AY573" s="161" t="str">
        <f t="shared" ca="1" si="53"/>
        <v/>
      </c>
      <c r="AZ573" s="325" t="str">
        <f t="shared" ca="1" si="54"/>
        <v>shin7</v>
      </c>
      <c r="BA573" s="325"/>
      <c r="BB573" s="325"/>
      <c r="BC573" s="325"/>
      <c r="BD573" s="325"/>
      <c r="BE573" s="325"/>
      <c r="BF573" s="326"/>
      <c r="BG573" s="326"/>
      <c r="BH573" s="159"/>
      <c r="BI573" s="159"/>
      <c r="BJ573" s="159"/>
      <c r="BK573" s="159"/>
      <c r="BL573" s="159"/>
    </row>
    <row r="574" spans="18:64" s="68" customFormat="1" ht="15.65" customHeight="1" x14ac:dyDescent="0.2">
      <c r="R574"/>
      <c r="S574"/>
      <c r="T574"/>
      <c r="U574"/>
      <c r="V574"/>
      <c r="W574" s="26" t="str">
        <f t="shared" si="46"/>
        <v/>
      </c>
      <c r="X574" s="26" t="str">
        <f t="shared" si="47"/>
        <v/>
      </c>
      <c r="AH574" s="255">
        <f t="shared" si="49"/>
        <v>8</v>
      </c>
      <c r="AI574" s="161" t="str">
        <f t="shared" ca="1" si="50"/>
        <v/>
      </c>
      <c r="AJ574" s="325" t="str">
        <f t="shared" ca="1" si="51"/>
        <v>sue8</v>
      </c>
      <c r="AK574" s="325"/>
      <c r="AL574" s="325"/>
      <c r="AM574" s="325"/>
      <c r="AN574" s="325"/>
      <c r="AO574" s="325"/>
      <c r="AP574" s="326"/>
      <c r="AQ574" s="326"/>
      <c r="AR574" s="159"/>
      <c r="AS574" s="159"/>
      <c r="AT574" s="159"/>
      <c r="AU574" s="159"/>
      <c r="AV574" s="159"/>
      <c r="AW574" s="327">
        <f t="shared" si="52"/>
        <v>8</v>
      </c>
      <c r="AX574" s="328"/>
      <c r="AY574" s="161" t="str">
        <f t="shared" ca="1" si="53"/>
        <v/>
      </c>
      <c r="AZ574" s="325" t="str">
        <f t="shared" ca="1" si="54"/>
        <v>shin8</v>
      </c>
      <c r="BA574" s="325"/>
      <c r="BB574" s="325"/>
      <c r="BC574" s="325"/>
      <c r="BD574" s="325"/>
      <c r="BE574" s="325"/>
      <c r="BF574" s="326"/>
      <c r="BG574" s="326"/>
      <c r="BH574" s="159"/>
      <c r="BI574" s="159"/>
      <c r="BJ574" s="159"/>
      <c r="BK574" s="159"/>
      <c r="BL574" s="159"/>
    </row>
    <row r="575" spans="18:64" s="68" customFormat="1" ht="15.65" customHeight="1" x14ac:dyDescent="0.2">
      <c r="R575"/>
      <c r="S575"/>
      <c r="T575"/>
      <c r="U575"/>
      <c r="V575"/>
      <c r="W575" s="26" t="str">
        <f t="shared" si="46"/>
        <v/>
      </c>
      <c r="X575" s="26" t="str">
        <f t="shared" si="47"/>
        <v/>
      </c>
      <c r="AH575" s="255">
        <f t="shared" si="49"/>
        <v>9</v>
      </c>
      <c r="AI575" s="161" t="str">
        <f t="shared" ca="1" si="50"/>
        <v/>
      </c>
      <c r="AJ575" s="325" t="str">
        <f t="shared" ca="1" si="51"/>
        <v>sue9</v>
      </c>
      <c r="AK575" s="325"/>
      <c r="AL575" s="325"/>
      <c r="AM575" s="325"/>
      <c r="AN575" s="325"/>
      <c r="AO575" s="325"/>
      <c r="AP575" s="326"/>
      <c r="AQ575" s="326"/>
      <c r="AR575" s="159"/>
      <c r="AS575" s="159"/>
      <c r="AT575" s="159"/>
      <c r="AU575" s="159"/>
      <c r="AV575" s="159"/>
      <c r="AW575" s="327">
        <f t="shared" si="52"/>
        <v>9</v>
      </c>
      <c r="AX575" s="328"/>
      <c r="AY575" s="161" t="str">
        <f t="shared" ca="1" si="53"/>
        <v/>
      </c>
      <c r="AZ575" s="325" t="str">
        <f t="shared" ca="1" si="54"/>
        <v>shin9</v>
      </c>
      <c r="BA575" s="325"/>
      <c r="BB575" s="325"/>
      <c r="BC575" s="325"/>
      <c r="BD575" s="325"/>
      <c r="BE575" s="325"/>
      <c r="BF575" s="326"/>
      <c r="BG575" s="326"/>
      <c r="BH575" s="159"/>
      <c r="BI575" s="159"/>
      <c r="BJ575" s="159"/>
      <c r="BK575" s="159"/>
      <c r="BL575" s="159"/>
    </row>
    <row r="576" spans="18:64" s="68" customFormat="1" ht="15.65" customHeight="1" x14ac:dyDescent="0.2">
      <c r="R576"/>
      <c r="S576"/>
      <c r="T576"/>
      <c r="U576"/>
      <c r="V576"/>
      <c r="W576" s="26" t="str">
        <f t="shared" si="46"/>
        <v/>
      </c>
      <c r="X576" s="26" t="str">
        <f t="shared" si="47"/>
        <v/>
      </c>
      <c r="AH576" s="255">
        <f t="shared" si="49"/>
        <v>10</v>
      </c>
      <c r="AI576" s="161" t="str">
        <f t="shared" ca="1" si="50"/>
        <v/>
      </c>
      <c r="AJ576" s="325" t="str">
        <f t="shared" ca="1" si="51"/>
        <v>sue10</v>
      </c>
      <c r="AK576" s="325"/>
      <c r="AL576" s="325"/>
      <c r="AM576" s="325"/>
      <c r="AN576" s="325"/>
      <c r="AO576" s="325"/>
      <c r="AP576" s="326"/>
      <c r="AQ576" s="326"/>
      <c r="AR576" s="159"/>
      <c r="AS576" s="159"/>
      <c r="AT576" s="159"/>
      <c r="AU576" s="159"/>
      <c r="AV576" s="159"/>
      <c r="AW576" s="327">
        <f t="shared" si="52"/>
        <v>10</v>
      </c>
      <c r="AX576" s="328"/>
      <c r="AY576" s="161" t="str">
        <f t="shared" ca="1" si="53"/>
        <v/>
      </c>
      <c r="AZ576" s="325" t="str">
        <f t="shared" ca="1" si="54"/>
        <v>shin10</v>
      </c>
      <c r="BA576" s="325"/>
      <c r="BB576" s="325"/>
      <c r="BC576" s="325"/>
      <c r="BD576" s="325"/>
      <c r="BE576" s="325"/>
      <c r="BF576" s="326"/>
      <c r="BG576" s="326"/>
      <c r="BH576" s="159"/>
      <c r="BI576" s="159"/>
      <c r="BJ576" s="159"/>
      <c r="BK576" s="159"/>
      <c r="BL576" s="159"/>
    </row>
    <row r="577" spans="18:64" s="68" customFormat="1" ht="15.65" customHeight="1" x14ac:dyDescent="0.2">
      <c r="R577"/>
      <c r="S577"/>
      <c r="T577"/>
      <c r="U577"/>
      <c r="V577"/>
      <c r="W577" s="26" t="str">
        <f t="shared" si="46"/>
        <v/>
      </c>
      <c r="X577" s="26" t="str">
        <f t="shared" si="47"/>
        <v/>
      </c>
      <c r="AH577" s="255">
        <f t="shared" si="49"/>
        <v>11</v>
      </c>
      <c r="AI577" s="161" t="str">
        <f t="shared" ca="1" si="50"/>
        <v/>
      </c>
      <c r="AJ577" s="325" t="str">
        <f t="shared" ca="1" si="51"/>
        <v>sue11</v>
      </c>
      <c r="AK577" s="325"/>
      <c r="AL577" s="325"/>
      <c r="AM577" s="325"/>
      <c r="AN577" s="325"/>
      <c r="AO577" s="325"/>
      <c r="AP577" s="326"/>
      <c r="AQ577" s="326"/>
      <c r="AR577" s="159"/>
      <c r="AS577" s="159"/>
      <c r="AT577" s="159"/>
      <c r="AU577" s="159"/>
      <c r="AV577" s="159"/>
      <c r="AW577" s="327">
        <f t="shared" si="52"/>
        <v>11</v>
      </c>
      <c r="AX577" s="328"/>
      <c r="AY577" s="161" t="str">
        <f t="shared" ca="1" si="53"/>
        <v/>
      </c>
      <c r="AZ577" s="325" t="str">
        <f t="shared" ca="1" si="54"/>
        <v>shin11</v>
      </c>
      <c r="BA577" s="325"/>
      <c r="BB577" s="325"/>
      <c r="BC577" s="325"/>
      <c r="BD577" s="325"/>
      <c r="BE577" s="325"/>
      <c r="BF577" s="326"/>
      <c r="BG577" s="326"/>
      <c r="BH577" s="159"/>
      <c r="BI577" s="159"/>
      <c r="BJ577" s="159"/>
      <c r="BK577" s="159"/>
      <c r="BL577" s="159"/>
    </row>
    <row r="578" spans="18:64" s="68" customFormat="1" ht="15.65" customHeight="1" x14ac:dyDescent="0.2">
      <c r="R578"/>
      <c r="S578"/>
      <c r="T578"/>
      <c r="U578"/>
      <c r="V578"/>
      <c r="W578" s="26" t="str">
        <f t="shared" si="46"/>
        <v/>
      </c>
      <c r="X578" s="26" t="str">
        <f t="shared" si="47"/>
        <v/>
      </c>
      <c r="AH578" s="255">
        <f t="shared" si="49"/>
        <v>12</v>
      </c>
      <c r="AI578" s="161" t="str">
        <f t="shared" ca="1" si="50"/>
        <v/>
      </c>
      <c r="AJ578" s="325" t="str">
        <f t="shared" ca="1" si="51"/>
        <v>sue12</v>
      </c>
      <c r="AK578" s="325"/>
      <c r="AL578" s="325"/>
      <c r="AM578" s="325"/>
      <c r="AN578" s="325"/>
      <c r="AO578" s="325"/>
      <c r="AP578" s="326"/>
      <c r="AQ578" s="326"/>
      <c r="AR578" s="159"/>
      <c r="AS578" s="159"/>
      <c r="AT578" s="159"/>
      <c r="AU578" s="159"/>
      <c r="AV578" s="159"/>
      <c r="AW578" s="327">
        <f t="shared" si="52"/>
        <v>12</v>
      </c>
      <c r="AX578" s="328"/>
      <c r="AY578" s="161" t="str">
        <f t="shared" ca="1" si="53"/>
        <v/>
      </c>
      <c r="AZ578" s="325" t="str">
        <f t="shared" ca="1" si="54"/>
        <v>shin12</v>
      </c>
      <c r="BA578" s="325"/>
      <c r="BB578" s="325"/>
      <c r="BC578" s="325"/>
      <c r="BD578" s="325"/>
      <c r="BE578" s="325"/>
      <c r="BF578" s="326"/>
      <c r="BG578" s="326"/>
      <c r="BH578" s="159"/>
      <c r="BI578" s="159"/>
      <c r="BJ578" s="159"/>
      <c r="BK578" s="159"/>
      <c r="BL578" s="159"/>
    </row>
    <row r="579" spans="18:64" s="68" customFormat="1" ht="15.65" customHeight="1" x14ac:dyDescent="0.2">
      <c r="R579"/>
      <c r="S579"/>
      <c r="T579"/>
      <c r="U579"/>
      <c r="V579"/>
      <c r="W579" s="26" t="str">
        <f t="shared" si="46"/>
        <v/>
      </c>
      <c r="X579" s="26" t="str">
        <f t="shared" si="47"/>
        <v/>
      </c>
      <c r="AH579" s="255">
        <f t="shared" si="49"/>
        <v>13</v>
      </c>
      <c r="AI579" s="161" t="str">
        <f t="shared" ca="1" si="50"/>
        <v/>
      </c>
      <c r="AJ579" s="325" t="str">
        <f t="shared" ca="1" si="51"/>
        <v>sue13</v>
      </c>
      <c r="AK579" s="325"/>
      <c r="AL579" s="325"/>
      <c r="AM579" s="325"/>
      <c r="AN579" s="325"/>
      <c r="AO579" s="325"/>
      <c r="AP579" s="326"/>
      <c r="AQ579" s="326"/>
      <c r="AR579" s="159"/>
      <c r="AS579" s="159"/>
      <c r="AT579" s="159"/>
      <c r="AU579" s="159"/>
      <c r="AV579" s="159"/>
      <c r="AW579" s="327">
        <f t="shared" si="52"/>
        <v>13</v>
      </c>
      <c r="AX579" s="328"/>
      <c r="AY579" s="161" t="str">
        <f t="shared" ca="1" si="53"/>
        <v/>
      </c>
      <c r="AZ579" s="325" t="str">
        <f t="shared" ca="1" si="54"/>
        <v>shin13</v>
      </c>
      <c r="BA579" s="325"/>
      <c r="BB579" s="325"/>
      <c r="BC579" s="325"/>
      <c r="BD579" s="325"/>
      <c r="BE579" s="325"/>
      <c r="BF579" s="326"/>
      <c r="BG579" s="326"/>
      <c r="BH579" s="159"/>
      <c r="BI579" s="159"/>
      <c r="BJ579" s="159"/>
      <c r="BK579" s="159"/>
      <c r="BL579" s="159"/>
    </row>
    <row r="580" spans="18:64" s="68" customFormat="1" ht="15.65" customHeight="1" x14ac:dyDescent="0.2">
      <c r="R580"/>
      <c r="S580"/>
      <c r="T580"/>
      <c r="U580"/>
      <c r="V580"/>
      <c r="W580" s="26" t="str">
        <f t="shared" si="46"/>
        <v/>
      </c>
      <c r="X580" s="26" t="str">
        <f t="shared" si="47"/>
        <v/>
      </c>
      <c r="AH580" s="255">
        <f t="shared" si="49"/>
        <v>14</v>
      </c>
      <c r="AI580" s="161" t="str">
        <f t="shared" ca="1" si="50"/>
        <v/>
      </c>
      <c r="AJ580" s="325" t="str">
        <f t="shared" ca="1" si="51"/>
        <v>sue14</v>
      </c>
      <c r="AK580" s="325"/>
      <c r="AL580" s="325"/>
      <c r="AM580" s="325"/>
      <c r="AN580" s="325"/>
      <c r="AO580" s="325"/>
      <c r="AP580" s="326"/>
      <c r="AQ580" s="326"/>
      <c r="AR580" s="159"/>
      <c r="AS580" s="159"/>
      <c r="AT580" s="159"/>
      <c r="AU580" s="159"/>
      <c r="AV580" s="159"/>
      <c r="AW580" s="327">
        <f t="shared" si="52"/>
        <v>17</v>
      </c>
      <c r="AX580" s="328"/>
      <c r="AY580" s="161" t="str">
        <f t="shared" ca="1" si="53"/>
        <v/>
      </c>
      <c r="AZ580" s="325" t="str">
        <f t="shared" ca="1" si="54"/>
        <v>shin17</v>
      </c>
      <c r="BA580" s="325"/>
      <c r="BB580" s="325"/>
      <c r="BC580" s="325"/>
      <c r="BD580" s="325"/>
      <c r="BE580" s="325"/>
      <c r="BF580" s="326"/>
      <c r="BG580" s="326"/>
      <c r="BH580" s="159"/>
      <c r="BI580" s="159"/>
      <c r="BJ580" s="159"/>
      <c r="BK580" s="159"/>
      <c r="BL580" s="159"/>
    </row>
    <row r="581" spans="18:64" s="68" customFormat="1" ht="15.65" customHeight="1" x14ac:dyDescent="0.2">
      <c r="R581"/>
      <c r="S581"/>
      <c r="T581"/>
      <c r="U581"/>
      <c r="V581"/>
      <c r="W581" s="26" t="str">
        <f t="shared" si="46"/>
        <v/>
      </c>
      <c r="X581" s="26" t="str">
        <f t="shared" si="47"/>
        <v/>
      </c>
      <c r="AH581" s="255">
        <f t="shared" si="49"/>
        <v>15</v>
      </c>
      <c r="AI581" s="161" t="str">
        <f t="shared" ca="1" si="50"/>
        <v/>
      </c>
      <c r="AJ581" s="325" t="str">
        <f t="shared" ca="1" si="51"/>
        <v>sue15</v>
      </c>
      <c r="AK581" s="325"/>
      <c r="AL581" s="325"/>
      <c r="AM581" s="325"/>
      <c r="AN581" s="325"/>
      <c r="AO581" s="325"/>
      <c r="AP581" s="326"/>
      <c r="AQ581" s="326"/>
      <c r="AR581" s="159"/>
      <c r="AS581" s="159"/>
      <c r="AT581" s="159"/>
      <c r="AU581" s="159"/>
      <c r="AV581" s="159"/>
      <c r="AW581" s="327">
        <f t="shared" si="52"/>
        <v>18</v>
      </c>
      <c r="AX581" s="328"/>
      <c r="AY581" s="161" t="str">
        <f t="shared" ca="1" si="53"/>
        <v/>
      </c>
      <c r="AZ581" s="325" t="str">
        <f t="shared" ca="1" si="54"/>
        <v>shin18</v>
      </c>
      <c r="BA581" s="325"/>
      <c r="BB581" s="325"/>
      <c r="BC581" s="325"/>
      <c r="BD581" s="325"/>
      <c r="BE581" s="325"/>
      <c r="BF581" s="326"/>
      <c r="BG581" s="326"/>
      <c r="BH581" s="159"/>
      <c r="BI581" s="159"/>
      <c r="BJ581" s="159"/>
      <c r="BK581" s="159"/>
      <c r="BL581" s="159"/>
    </row>
    <row r="582" spans="18:64" s="68" customFormat="1" ht="15.65" customHeight="1" x14ac:dyDescent="0.2">
      <c r="R582"/>
      <c r="S582"/>
      <c r="T582"/>
      <c r="U582"/>
      <c r="V582"/>
      <c r="W582" s="26" t="str">
        <f t="shared" si="46"/>
        <v/>
      </c>
      <c r="X582" s="26" t="str">
        <f t="shared" si="47"/>
        <v/>
      </c>
      <c r="AH582" s="256">
        <f t="shared" si="49"/>
        <v>16</v>
      </c>
      <c r="AI582" s="162" t="str">
        <f t="shared" ca="1" si="50"/>
        <v/>
      </c>
      <c r="AJ582" s="321" t="str">
        <f t="shared" ca="1" si="51"/>
        <v>sue16</v>
      </c>
      <c r="AK582" s="321"/>
      <c r="AL582" s="321"/>
      <c r="AM582" s="321"/>
      <c r="AN582" s="321"/>
      <c r="AO582" s="321"/>
      <c r="AP582" s="322"/>
      <c r="AQ582" s="322"/>
      <c r="AR582" s="163"/>
      <c r="AS582" s="163"/>
      <c r="AT582" s="163"/>
      <c r="AU582" s="163"/>
      <c r="AV582" s="163"/>
      <c r="AW582" s="323">
        <f t="shared" si="52"/>
        <v>19</v>
      </c>
      <c r="AX582" s="324"/>
      <c r="AY582" s="162" t="str">
        <f t="shared" ca="1" si="53"/>
        <v/>
      </c>
      <c r="AZ582" s="321" t="str">
        <f t="shared" ca="1" si="54"/>
        <v>shin19</v>
      </c>
      <c r="BA582" s="321"/>
      <c r="BB582" s="321"/>
      <c r="BC582" s="321"/>
      <c r="BD582" s="321"/>
      <c r="BE582" s="321"/>
      <c r="BF582" s="322"/>
      <c r="BG582" s="322"/>
      <c r="BH582" s="163"/>
      <c r="BI582" s="163"/>
      <c r="BJ582" s="163"/>
      <c r="BK582" s="163"/>
      <c r="BL582" s="163"/>
    </row>
    <row r="583" spans="18:64" s="68" customFormat="1" ht="15.65" customHeight="1" x14ac:dyDescent="0.2">
      <c r="R583"/>
      <c r="S583"/>
      <c r="T583"/>
      <c r="U583"/>
      <c r="V583"/>
      <c r="W583" s="26" t="str">
        <f t="shared" si="46"/>
        <v/>
      </c>
      <c r="X583" s="26" t="str">
        <f t="shared" si="47"/>
        <v/>
      </c>
      <c r="AH583" s="314" t="str">
        <f ca="1">IF(C34="","",A34)</f>
        <v>監督A</v>
      </c>
      <c r="AI583" s="314" t="e">
        <f>試合情報とｻｲﾝ用①印刷!#REF!</f>
        <v>#REF!</v>
      </c>
      <c r="AJ583" s="315" t="str">
        <f ca="1">IF(B34="","",B34)</f>
        <v>sue1101</v>
      </c>
      <c r="AK583" s="316"/>
      <c r="AL583" s="316"/>
      <c r="AM583" s="316"/>
      <c r="AN583" s="316"/>
      <c r="AO583" s="316"/>
      <c r="AP583" s="316"/>
      <c r="AQ583" s="317"/>
      <c r="AR583" s="160"/>
      <c r="AS583" s="160"/>
      <c r="AT583" s="160"/>
      <c r="AU583" s="160"/>
      <c r="AV583" s="160"/>
      <c r="AW583" s="318" t="str">
        <f ca="1">IF(F34="","",D34)</f>
        <v>監督A</v>
      </c>
      <c r="AX583" s="319"/>
      <c r="AY583" s="320"/>
      <c r="AZ583" s="315" t="str">
        <f ca="1">IF(E34="","",E34)</f>
        <v>sue1107</v>
      </c>
      <c r="BA583" s="316"/>
      <c r="BB583" s="316"/>
      <c r="BC583" s="316"/>
      <c r="BD583" s="316"/>
      <c r="BE583" s="316"/>
      <c r="BF583" s="316"/>
      <c r="BG583" s="317"/>
      <c r="BH583" s="160"/>
      <c r="BI583" s="160"/>
      <c r="BJ583" s="160"/>
      <c r="BK583" s="160"/>
      <c r="BL583" s="160"/>
    </row>
    <row r="584" spans="18:64" s="68" customFormat="1" ht="15.65" customHeight="1" x14ac:dyDescent="0.2">
      <c r="R584"/>
      <c r="S584"/>
      <c r="T584"/>
      <c r="U584"/>
      <c r="V584"/>
      <c r="W584" s="26" t="str">
        <f t="shared" si="46"/>
        <v/>
      </c>
      <c r="X584" s="26" t="str">
        <f t="shared" si="47"/>
        <v/>
      </c>
      <c r="Z584"/>
      <c r="AA584"/>
      <c r="AB584"/>
      <c r="AC584"/>
      <c r="AD584"/>
      <c r="AE584"/>
      <c r="AF584"/>
      <c r="AG584"/>
      <c r="AH584" s="300" t="str">
        <f ca="1">IF(C35="","",A35)</f>
        <v>役員B</v>
      </c>
      <c r="AI584" s="300" t="e">
        <f>試合情報とｻｲﾝ用①印刷!#REF!</f>
        <v>#REF!</v>
      </c>
      <c r="AJ584" s="301" t="str">
        <f ca="1">IF(B35="","",B35)</f>
        <v>sue1102</v>
      </c>
      <c r="AK584" s="302"/>
      <c r="AL584" s="302"/>
      <c r="AM584" s="302"/>
      <c r="AN584" s="302"/>
      <c r="AO584" s="302"/>
      <c r="AP584" s="302"/>
      <c r="AQ584" s="303"/>
      <c r="AR584" s="159"/>
      <c r="AS584" s="159"/>
      <c r="AT584" s="159"/>
      <c r="AU584" s="159"/>
      <c r="AV584" s="159"/>
      <c r="AW584" s="304" t="str">
        <f ca="1">IF(F35="","",D35)</f>
        <v>役員B</v>
      </c>
      <c r="AX584" s="305"/>
      <c r="AY584" s="306"/>
      <c r="AZ584" s="301" t="str">
        <f ca="1">IF(E35="","",E35)</f>
        <v>sue1108</v>
      </c>
      <c r="BA584" s="302"/>
      <c r="BB584" s="302"/>
      <c r="BC584" s="302"/>
      <c r="BD584" s="302"/>
      <c r="BE584" s="302"/>
      <c r="BF584" s="302"/>
      <c r="BG584" s="303"/>
      <c r="BH584" s="159"/>
      <c r="BI584" s="159"/>
      <c r="BJ584" s="159"/>
      <c r="BK584" s="159"/>
      <c r="BL584" s="159"/>
    </row>
    <row r="585" spans="18:64" s="68" customFormat="1" ht="15.65" customHeight="1" x14ac:dyDescent="0.2">
      <c r="R585"/>
      <c r="S585"/>
      <c r="T585"/>
      <c r="U585"/>
      <c r="V585"/>
      <c r="W585" s="26" t="str">
        <f t="shared" si="46"/>
        <v/>
      </c>
      <c r="X585" s="26" t="str">
        <f t="shared" si="47"/>
        <v/>
      </c>
      <c r="Z585"/>
      <c r="AA585"/>
      <c r="AB585"/>
      <c r="AC585"/>
      <c r="AD585"/>
      <c r="AE585"/>
      <c r="AF585"/>
      <c r="AG585"/>
      <c r="AH585" s="300" t="str">
        <f ca="1">IF(C36="","",A36)</f>
        <v>役員C</v>
      </c>
      <c r="AI585" s="300" t="e">
        <f>試合情報とｻｲﾝ用①印刷!#REF!</f>
        <v>#REF!</v>
      </c>
      <c r="AJ585" s="301" t="str">
        <f ca="1">IF(B36="","",B36)</f>
        <v>sue1103</v>
      </c>
      <c r="AK585" s="302"/>
      <c r="AL585" s="302"/>
      <c r="AM585" s="302"/>
      <c r="AN585" s="302"/>
      <c r="AO585" s="302"/>
      <c r="AP585" s="302"/>
      <c r="AQ585" s="303"/>
      <c r="AR585" s="159"/>
      <c r="AS585" s="159"/>
      <c r="AT585" s="159"/>
      <c r="AU585" s="159"/>
      <c r="AV585" s="159"/>
      <c r="AW585" s="304" t="str">
        <f ca="1">IF(F36="","",D36)</f>
        <v>役員C</v>
      </c>
      <c r="AX585" s="305"/>
      <c r="AY585" s="306"/>
      <c r="AZ585" s="301" t="str">
        <f ca="1">IF(E36="","",E36)</f>
        <v>sue1109</v>
      </c>
      <c r="BA585" s="302"/>
      <c r="BB585" s="302"/>
      <c r="BC585" s="302"/>
      <c r="BD585" s="302"/>
      <c r="BE585" s="302"/>
      <c r="BF585" s="302"/>
      <c r="BG585" s="303"/>
      <c r="BH585" s="159"/>
      <c r="BI585" s="159"/>
      <c r="BJ585" s="159"/>
      <c r="BK585" s="159"/>
      <c r="BL585" s="159"/>
    </row>
    <row r="586" spans="18:64" s="68" customFormat="1" ht="15.65" customHeight="1" x14ac:dyDescent="0.2">
      <c r="R586"/>
      <c r="S586"/>
      <c r="T586"/>
      <c r="U586"/>
      <c r="V586"/>
      <c r="W586" s="26" t="str">
        <f t="shared" si="46"/>
        <v/>
      </c>
      <c r="X586" s="26" t="str">
        <f t="shared" si="47"/>
        <v/>
      </c>
      <c r="Z586"/>
      <c r="AA586"/>
      <c r="AB586"/>
      <c r="AC586"/>
      <c r="AD586"/>
      <c r="AE586"/>
      <c r="AF586"/>
      <c r="AG586"/>
      <c r="AH586" s="300" t="str">
        <f ca="1">IF(C37="","",A37)</f>
        <v>役員D</v>
      </c>
      <c r="AI586" s="300" t="e">
        <f>試合情報とｻｲﾝ用①印刷!#REF!</f>
        <v>#REF!</v>
      </c>
      <c r="AJ586" s="301" t="str">
        <f ca="1">IF(B37="","",B37)</f>
        <v>sue1105</v>
      </c>
      <c r="AK586" s="302"/>
      <c r="AL586" s="302"/>
      <c r="AM586" s="302"/>
      <c r="AN586" s="302"/>
      <c r="AO586" s="302"/>
      <c r="AP586" s="302"/>
      <c r="AQ586" s="303"/>
      <c r="AR586" s="159"/>
      <c r="AS586" s="159"/>
      <c r="AT586" s="159"/>
      <c r="AU586" s="159"/>
      <c r="AV586" s="159"/>
      <c r="AW586" s="304" t="str">
        <f ca="1">IF(F37="","",D37)</f>
        <v>役員D</v>
      </c>
      <c r="AX586" s="305"/>
      <c r="AY586" s="306"/>
      <c r="AZ586" s="301" t="str">
        <f ca="1">IF(E37="","",E37)</f>
        <v>sue1110</v>
      </c>
      <c r="BA586" s="302"/>
      <c r="BB586" s="302"/>
      <c r="BC586" s="302"/>
      <c r="BD586" s="302"/>
      <c r="BE586" s="302"/>
      <c r="BF586" s="302"/>
      <c r="BG586" s="303"/>
      <c r="BH586" s="159"/>
      <c r="BI586" s="159"/>
      <c r="BJ586" s="159"/>
      <c r="BK586" s="159"/>
      <c r="BL586" s="159"/>
    </row>
    <row r="587" spans="18:64" s="68" customFormat="1" ht="15.65" customHeight="1" x14ac:dyDescent="0.2">
      <c r="R587"/>
      <c r="S587"/>
      <c r="T587"/>
      <c r="U587"/>
      <c r="V587"/>
      <c r="W587" s="258"/>
      <c r="X587" s="258"/>
      <c r="Z587"/>
      <c r="AA587"/>
      <c r="AB587"/>
      <c r="AC587"/>
      <c r="AD587"/>
      <c r="AE587"/>
      <c r="AF587"/>
      <c r="AG587"/>
      <c r="AH587" s="307" t="str">
        <f>IF(C38="","",A38)</f>
        <v/>
      </c>
      <c r="AI587" s="307" t="e">
        <f>試合情報とｻｲﾝ用①印刷!#REF!</f>
        <v>#REF!</v>
      </c>
      <c r="AJ587" s="308" t="str">
        <f>IF(B38="","",B38)</f>
        <v/>
      </c>
      <c r="AK587" s="309"/>
      <c r="AL587" s="309"/>
      <c r="AM587" s="309"/>
      <c r="AN587" s="309"/>
      <c r="AO587" s="309"/>
      <c r="AP587" s="309"/>
      <c r="AQ587" s="310"/>
      <c r="AR587" s="163"/>
      <c r="AS587" s="163"/>
      <c r="AT587" s="163"/>
      <c r="AU587" s="163"/>
      <c r="AV587" s="163"/>
      <c r="AW587" s="311" t="str">
        <f ca="1">IF(F38="","",D38)</f>
        <v>役員E</v>
      </c>
      <c r="AX587" s="312"/>
      <c r="AY587" s="313"/>
      <c r="AZ587" s="308" t="str">
        <f ca="1">IF(E38="","",E38)</f>
        <v>sue1111</v>
      </c>
      <c r="BA587" s="309"/>
      <c r="BB587" s="309"/>
      <c r="BC587" s="309"/>
      <c r="BD587" s="309"/>
      <c r="BE587" s="309"/>
      <c r="BF587" s="309"/>
      <c r="BG587" s="310"/>
      <c r="BH587" s="163"/>
      <c r="BI587" s="163"/>
      <c r="BJ587" s="163"/>
      <c r="BK587" s="163"/>
      <c r="BL587" s="163"/>
    </row>
    <row r="588" spans="18:64" s="68" customFormat="1" ht="3.75" customHeight="1" x14ac:dyDescent="0.2">
      <c r="R588"/>
      <c r="S588"/>
      <c r="T588"/>
      <c r="U588"/>
      <c r="V588"/>
      <c r="W588" s="26" t="str">
        <f t="shared" si="46"/>
        <v/>
      </c>
      <c r="X588" s="26" t="str">
        <f t="shared" si="47"/>
        <v/>
      </c>
      <c r="Z588"/>
      <c r="AA588"/>
      <c r="AB588"/>
      <c r="AC588"/>
      <c r="AD588"/>
      <c r="AE588"/>
      <c r="AF588"/>
      <c r="AG588"/>
    </row>
    <row r="589" spans="18:64" s="68" customFormat="1" ht="25.5" customHeight="1" x14ac:dyDescent="0.2">
      <c r="R589"/>
      <c r="S589"/>
      <c r="T589"/>
      <c r="U589"/>
      <c r="V589"/>
      <c r="W589" s="26" t="str">
        <f t="shared" si="46"/>
        <v/>
      </c>
      <c r="X589" s="26" t="str">
        <f t="shared" si="47"/>
        <v/>
      </c>
      <c r="Z589"/>
      <c r="AA589"/>
      <c r="AB589"/>
      <c r="AC589"/>
      <c r="AD589"/>
      <c r="AE589"/>
      <c r="AF589"/>
      <c r="AG589"/>
      <c r="AH589" s="296" t="s">
        <v>18</v>
      </c>
      <c r="AI589" s="297"/>
      <c r="AJ589" s="296"/>
      <c r="AK589" s="298"/>
      <c r="AL589" s="298"/>
      <c r="AM589" s="298"/>
      <c r="AN589" s="298"/>
      <c r="AO589" s="298"/>
      <c r="AP589" s="298"/>
      <c r="AQ589" s="298"/>
      <c r="AR589" s="297"/>
      <c r="AS589" s="296" t="s">
        <v>43</v>
      </c>
      <c r="AT589" s="298"/>
      <c r="AU589" s="298"/>
      <c r="AV589" s="298"/>
      <c r="AW589" s="298"/>
      <c r="AX589" s="299"/>
      <c r="AY589" s="298"/>
      <c r="AZ589" s="298"/>
      <c r="BA589" s="297"/>
      <c r="BB589" s="296"/>
      <c r="BC589" s="298"/>
      <c r="BD589" s="298"/>
      <c r="BE589" s="298"/>
      <c r="BF589" s="298"/>
      <c r="BG589" s="298"/>
      <c r="BH589" s="298"/>
      <c r="BI589" s="298"/>
      <c r="BJ589" s="297"/>
      <c r="BK589" s="296" t="s">
        <v>19</v>
      </c>
      <c r="BL589" s="297"/>
    </row>
    <row r="590" spans="18:64" s="68" customFormat="1" ht="17.25" customHeight="1" x14ac:dyDescent="0.2">
      <c r="R590"/>
      <c r="S590"/>
      <c r="T590"/>
      <c r="U590"/>
      <c r="V590"/>
      <c r="W590" s="26" t="str">
        <f t="shared" ref="W590:W653" si="55">IF(R590=$C$8,ROW(),"")</f>
        <v/>
      </c>
      <c r="X590" s="26" t="str">
        <f t="shared" ref="X590:X653" si="56">IF(R590=$C$10,ROW(),"")</f>
        <v/>
      </c>
      <c r="Z590"/>
      <c r="AA590"/>
      <c r="AB590"/>
      <c r="AC590"/>
      <c r="AD590"/>
      <c r="AE590"/>
      <c r="AF590"/>
      <c r="AG590"/>
      <c r="AH590" s="75"/>
      <c r="AI590" s="70"/>
      <c r="AJ590" s="70"/>
      <c r="AK590" s="70"/>
      <c r="AL590" s="70"/>
      <c r="AM590" s="70"/>
      <c r="AN590" s="70"/>
      <c r="AO590" s="70"/>
      <c r="AP590" s="70"/>
      <c r="AQ590" s="70"/>
      <c r="AR590" s="70"/>
      <c r="AS590" s="70"/>
      <c r="AT590" s="70"/>
      <c r="AU590" s="70"/>
      <c r="AV590" s="70"/>
      <c r="AW590" s="70"/>
      <c r="AX590" s="121"/>
      <c r="AY590" s="70"/>
      <c r="AZ590" s="70"/>
      <c r="BA590" s="70"/>
      <c r="BB590" s="70"/>
      <c r="BC590" s="70"/>
      <c r="BD590" s="70"/>
      <c r="BE590" s="70"/>
      <c r="BF590" s="70"/>
      <c r="BG590" s="70"/>
      <c r="BH590" s="70"/>
      <c r="BI590" s="70"/>
      <c r="BJ590" s="70"/>
      <c r="BK590" s="70"/>
      <c r="BL590" s="80"/>
    </row>
    <row r="591" spans="18:64" s="68" customFormat="1" ht="15.65" customHeight="1" x14ac:dyDescent="0.2">
      <c r="R591"/>
      <c r="S591"/>
      <c r="T591"/>
      <c r="U591"/>
      <c r="V591"/>
      <c r="W591" s="26" t="str">
        <f t="shared" si="55"/>
        <v/>
      </c>
      <c r="X591" s="26" t="str">
        <f t="shared" si="56"/>
        <v/>
      </c>
      <c r="Z591"/>
      <c r="AA591"/>
      <c r="AB591"/>
      <c r="AC591"/>
      <c r="AD591"/>
      <c r="AE591"/>
      <c r="AF591"/>
      <c r="AG591"/>
      <c r="AH591" s="104"/>
      <c r="BL591" s="105"/>
    </row>
    <row r="592" spans="18:64" s="68" customFormat="1" ht="15.65" customHeight="1" x14ac:dyDescent="0.2">
      <c r="R592"/>
      <c r="S592"/>
      <c r="T592"/>
      <c r="U592"/>
      <c r="V592"/>
      <c r="W592" s="26" t="str">
        <f t="shared" si="55"/>
        <v/>
      </c>
      <c r="X592" s="26" t="str">
        <f t="shared" si="56"/>
        <v/>
      </c>
      <c r="Z592"/>
      <c r="AA592"/>
      <c r="AB592"/>
      <c r="AC592"/>
      <c r="AD592"/>
      <c r="AE592"/>
      <c r="AF592"/>
      <c r="AG592"/>
      <c r="AH592" s="106"/>
      <c r="AI592" s="107"/>
      <c r="AJ592" s="107"/>
      <c r="AK592" s="107"/>
      <c r="AL592" s="107"/>
      <c r="AM592" s="107"/>
      <c r="AN592" s="107"/>
      <c r="AO592" s="107"/>
      <c r="AP592" s="107"/>
      <c r="AQ592" s="107"/>
      <c r="AR592" s="107"/>
      <c r="AS592" s="107"/>
      <c r="AT592" s="107"/>
      <c r="AU592" s="107"/>
      <c r="AV592" s="107"/>
      <c r="AW592" s="107"/>
      <c r="AX592" s="107"/>
      <c r="AY592" s="107"/>
      <c r="AZ592" s="107"/>
      <c r="BA592" s="107"/>
      <c r="BB592" s="107"/>
      <c r="BC592" s="107"/>
      <c r="BD592" s="107"/>
      <c r="BE592" s="107"/>
      <c r="BF592" s="107"/>
      <c r="BG592" s="107"/>
      <c r="BH592" s="107"/>
      <c r="BI592" s="107"/>
      <c r="BJ592" s="107"/>
      <c r="BK592" s="107"/>
      <c r="BL592" s="108"/>
    </row>
    <row r="593" spans="1:64" s="68" customFormat="1" ht="3.75" customHeight="1" x14ac:dyDescent="0.2">
      <c r="R593"/>
      <c r="S593"/>
      <c r="T593"/>
      <c r="U593"/>
      <c r="V593"/>
      <c r="W593" s="26" t="str">
        <f t="shared" si="55"/>
        <v/>
      </c>
      <c r="X593" s="26" t="str">
        <f t="shared" si="56"/>
        <v/>
      </c>
      <c r="Z593"/>
      <c r="AA593"/>
      <c r="AB593"/>
      <c r="AC593"/>
      <c r="AD593"/>
      <c r="AE593"/>
      <c r="AF593"/>
      <c r="AG593"/>
    </row>
    <row r="594" spans="1:64" s="68" customFormat="1" ht="24.75" customHeight="1" x14ac:dyDescent="0.2">
      <c r="R594"/>
      <c r="S594"/>
      <c r="T594"/>
      <c r="U594"/>
      <c r="V594"/>
      <c r="W594" s="26" t="str">
        <f t="shared" si="55"/>
        <v/>
      </c>
      <c r="X594" s="26" t="str">
        <f t="shared" si="56"/>
        <v/>
      </c>
      <c r="Z594"/>
      <c r="AA594"/>
      <c r="AB594"/>
      <c r="AC594"/>
      <c r="AD594"/>
      <c r="AE594"/>
      <c r="AF594"/>
      <c r="AG594"/>
      <c r="AH594" s="68" t="s">
        <v>45</v>
      </c>
      <c r="AO594" s="293"/>
      <c r="AP594" s="293"/>
      <c r="AQ594" s="293"/>
      <c r="AR594" s="293"/>
      <c r="AS594" s="293"/>
      <c r="AT594" s="293"/>
      <c r="AU594" s="293"/>
      <c r="AV594" s="293"/>
      <c r="AW594" s="293"/>
      <c r="AX594" s="293"/>
      <c r="AY594" s="293"/>
      <c r="BA594" s="294"/>
      <c r="BB594" s="294"/>
      <c r="BC594" s="294"/>
      <c r="BD594" s="294"/>
      <c r="BE594" s="294"/>
      <c r="BF594" s="294"/>
      <c r="BG594" s="294"/>
      <c r="BH594" s="294"/>
      <c r="BI594" s="294"/>
      <c r="BJ594" s="294"/>
      <c r="BK594" s="294"/>
      <c r="BL594" s="294"/>
    </row>
    <row r="595" spans="1:64" s="68" customFormat="1" ht="3.75" customHeight="1" x14ac:dyDescent="0.2">
      <c r="R595"/>
      <c r="S595"/>
      <c r="T595"/>
      <c r="U595"/>
      <c r="V595"/>
      <c r="W595" s="26" t="str">
        <f t="shared" si="55"/>
        <v/>
      </c>
      <c r="X595" s="26" t="str">
        <f t="shared" si="56"/>
        <v/>
      </c>
      <c r="Z595"/>
      <c r="AA595"/>
      <c r="AB595"/>
      <c r="AC595"/>
      <c r="AD595"/>
      <c r="AE595"/>
      <c r="AF595"/>
      <c r="AG595"/>
    </row>
    <row r="596" spans="1:64" s="68" customFormat="1" ht="24.75" customHeight="1" x14ac:dyDescent="0.2">
      <c r="R596"/>
      <c r="S596"/>
      <c r="T596"/>
      <c r="U596"/>
      <c r="V596"/>
      <c r="W596" s="26" t="str">
        <f t="shared" si="55"/>
        <v/>
      </c>
      <c r="X596" s="26" t="str">
        <f t="shared" si="56"/>
        <v/>
      </c>
      <c r="Z596"/>
      <c r="AA596"/>
      <c r="AB596"/>
      <c r="AC596"/>
      <c r="AD596"/>
      <c r="AE596"/>
      <c r="AF596"/>
      <c r="AG596"/>
      <c r="AH596" s="68" t="s">
        <v>46</v>
      </c>
      <c r="AO596" s="293"/>
      <c r="AP596" s="293"/>
      <c r="AQ596" s="293"/>
      <c r="AR596" s="293"/>
      <c r="AS596" s="293"/>
      <c r="AT596" s="293"/>
      <c r="AU596" s="293"/>
      <c r="AV596" s="293"/>
      <c r="AW596" s="293"/>
      <c r="AX596" s="293"/>
      <c r="AY596" s="293"/>
      <c r="BA596" s="294"/>
      <c r="BB596" s="294"/>
      <c r="BC596" s="294"/>
      <c r="BD596" s="294"/>
      <c r="BE596" s="294"/>
      <c r="BF596" s="294"/>
      <c r="BG596" s="294"/>
      <c r="BH596" s="294"/>
      <c r="BI596" s="294"/>
      <c r="BJ596" s="294"/>
      <c r="BK596" s="294"/>
      <c r="BL596" s="294"/>
    </row>
    <row r="597" spans="1:64" s="68" customFormat="1" ht="3.75" customHeight="1" x14ac:dyDescent="0.2">
      <c r="R597"/>
      <c r="S597"/>
      <c r="T597"/>
      <c r="U597"/>
      <c r="V597"/>
      <c r="W597" s="26" t="str">
        <f t="shared" si="55"/>
        <v/>
      </c>
      <c r="X597" s="26" t="str">
        <f t="shared" si="56"/>
        <v/>
      </c>
      <c r="Z597"/>
      <c r="AA597"/>
      <c r="AB597"/>
      <c r="AC597"/>
      <c r="AD597"/>
      <c r="AE597"/>
      <c r="AF597"/>
      <c r="AG597"/>
    </row>
    <row r="598" spans="1:64" s="68" customFormat="1" ht="24.75" customHeight="1" x14ac:dyDescent="0.2">
      <c r="R598"/>
      <c r="S598"/>
      <c r="T598"/>
      <c r="U598"/>
      <c r="V598"/>
      <c r="W598" s="26" t="str">
        <f t="shared" si="55"/>
        <v/>
      </c>
      <c r="X598" s="26" t="str">
        <f t="shared" si="56"/>
        <v/>
      </c>
      <c r="Z598"/>
      <c r="AA598"/>
      <c r="AB598"/>
      <c r="AC598"/>
      <c r="AD598"/>
      <c r="AE598"/>
      <c r="AF598"/>
      <c r="AG598"/>
      <c r="AH598" s="185" t="str">
        <f>D12</f>
        <v>ＭＯ</v>
      </c>
      <c r="AO598" s="293"/>
      <c r="AP598" s="293"/>
      <c r="AQ598" s="293"/>
      <c r="AR598" s="293"/>
      <c r="AS598" s="293"/>
      <c r="AT598" s="293"/>
      <c r="AU598" s="293"/>
      <c r="AV598" s="293"/>
      <c r="AW598" s="293"/>
      <c r="AX598" s="293"/>
      <c r="AY598" s="293"/>
      <c r="BA598" s="294"/>
      <c r="BB598" s="294"/>
      <c r="BC598" s="294"/>
      <c r="BD598" s="294"/>
      <c r="BE598" s="294"/>
      <c r="BF598" s="294"/>
      <c r="BG598" s="294"/>
      <c r="BH598" s="294"/>
      <c r="BI598" s="294"/>
      <c r="BJ598" s="294"/>
      <c r="BK598" s="294"/>
      <c r="BL598" s="294"/>
    </row>
    <row r="599" spans="1:64" s="68" customFormat="1" ht="9.75" customHeight="1" thickBot="1" x14ac:dyDescent="0.25">
      <c r="R599"/>
      <c r="S599"/>
      <c r="T599"/>
      <c r="U599"/>
      <c r="V599"/>
      <c r="W599" s="26" t="str">
        <f t="shared" si="55"/>
        <v/>
      </c>
      <c r="X599" s="26" t="str">
        <f t="shared" si="56"/>
        <v/>
      </c>
      <c r="Z599"/>
      <c r="AA599"/>
      <c r="AB599"/>
      <c r="AC599"/>
      <c r="AD599"/>
      <c r="AE599"/>
      <c r="AF599"/>
      <c r="AG599"/>
    </row>
    <row r="600" spans="1:64" s="68" customFormat="1" ht="17.25" customHeight="1" thickBot="1" x14ac:dyDescent="0.25">
      <c r="R600"/>
      <c r="S600"/>
      <c r="T600"/>
      <c r="U600"/>
      <c r="V600"/>
      <c r="W600" s="26" t="str">
        <f t="shared" si="55"/>
        <v/>
      </c>
      <c r="X600" s="26" t="str">
        <f t="shared" si="56"/>
        <v/>
      </c>
      <c r="Z600"/>
      <c r="AA600"/>
      <c r="AB600"/>
      <c r="AC600"/>
      <c r="AD600"/>
      <c r="AE600"/>
      <c r="AF600"/>
      <c r="AG600"/>
      <c r="AH600" s="87"/>
      <c r="AI600" s="87"/>
      <c r="AJ600" s="295" t="s">
        <v>47</v>
      </c>
      <c r="AK600" s="295"/>
      <c r="AL600" s="295"/>
      <c r="AM600" s="295"/>
      <c r="AN600" s="295"/>
      <c r="AO600" s="295"/>
      <c r="AP600" s="295"/>
      <c r="AQ600" s="295"/>
      <c r="AR600" s="295"/>
      <c r="AS600" s="295"/>
      <c r="AT600" s="295"/>
      <c r="AU600" s="295"/>
      <c r="AV600" s="295"/>
      <c r="AW600" s="295"/>
      <c r="AX600" s="295"/>
      <c r="AY600" s="295"/>
      <c r="AZ600" s="295"/>
      <c r="BA600" s="295"/>
      <c r="BB600" s="295"/>
      <c r="BC600" s="295"/>
      <c r="BD600" s="295"/>
      <c r="BE600" s="295"/>
      <c r="BF600" s="295"/>
      <c r="BG600" s="295"/>
      <c r="BH600" s="295"/>
      <c r="BI600" s="295"/>
      <c r="BJ600" s="295"/>
      <c r="BK600" s="87"/>
      <c r="BL600" s="87"/>
    </row>
    <row r="601" spans="1:64" s="68" customFormat="1" ht="3" customHeight="1" x14ac:dyDescent="0.2">
      <c r="R601"/>
      <c r="S601"/>
      <c r="T601"/>
      <c r="U601"/>
      <c r="V601"/>
      <c r="W601" s="26" t="str">
        <f t="shared" si="55"/>
        <v/>
      </c>
      <c r="X601" s="26" t="str">
        <f t="shared" si="56"/>
        <v/>
      </c>
      <c r="Z601"/>
      <c r="AA601"/>
      <c r="AB601"/>
      <c r="AC601"/>
      <c r="AD601"/>
      <c r="AE601"/>
      <c r="AF601"/>
      <c r="AG601"/>
    </row>
    <row r="602" spans="1:64" s="68" customFormat="1" ht="17.25" customHeight="1" x14ac:dyDescent="0.2">
      <c r="R602"/>
      <c r="S602"/>
      <c r="T602"/>
      <c r="U602"/>
      <c r="V602"/>
      <c r="W602" s="26" t="str">
        <f t="shared" si="55"/>
        <v/>
      </c>
      <c r="X602" s="26" t="str">
        <f t="shared" si="56"/>
        <v/>
      </c>
      <c r="Z602"/>
      <c r="AA602"/>
      <c r="AB602"/>
      <c r="AC602"/>
      <c r="AD602"/>
      <c r="AE602"/>
      <c r="AF602"/>
      <c r="AG602"/>
    </row>
    <row r="603" spans="1:64" ht="14" x14ac:dyDescent="0.2">
      <c r="A603" s="68"/>
      <c r="B603" s="68"/>
      <c r="C603" s="68"/>
      <c r="D603" s="68"/>
      <c r="E603" s="68"/>
      <c r="F603" s="68"/>
      <c r="G603" s="68"/>
      <c r="H603" s="68"/>
      <c r="I603" s="68"/>
      <c r="W603" s="26" t="str">
        <f t="shared" si="55"/>
        <v/>
      </c>
      <c r="X603" s="26" t="str">
        <f t="shared" si="56"/>
        <v/>
      </c>
    </row>
    <row r="604" spans="1:64" x14ac:dyDescent="0.2">
      <c r="W604" s="26" t="str">
        <f t="shared" si="55"/>
        <v/>
      </c>
      <c r="X604" s="26" t="str">
        <f t="shared" si="56"/>
        <v/>
      </c>
    </row>
    <row r="605" spans="1:64" x14ac:dyDescent="0.2">
      <c r="W605" s="26" t="str">
        <f t="shared" si="55"/>
        <v/>
      </c>
      <c r="X605" s="26" t="str">
        <f t="shared" si="56"/>
        <v/>
      </c>
    </row>
    <row r="606" spans="1:64" x14ac:dyDescent="0.2">
      <c r="W606" s="26" t="str">
        <f t="shared" si="55"/>
        <v/>
      </c>
      <c r="X606" s="26" t="str">
        <f t="shared" si="56"/>
        <v/>
      </c>
    </row>
    <row r="607" spans="1:64" x14ac:dyDescent="0.2">
      <c r="W607" s="26" t="str">
        <f t="shared" si="55"/>
        <v/>
      </c>
      <c r="X607" s="26" t="str">
        <f t="shared" si="56"/>
        <v/>
      </c>
    </row>
    <row r="608" spans="1:64" x14ac:dyDescent="0.2">
      <c r="W608" s="26" t="str">
        <f t="shared" si="55"/>
        <v/>
      </c>
      <c r="X608" s="26" t="str">
        <f t="shared" si="56"/>
        <v/>
      </c>
    </row>
    <row r="609" spans="23:24" x14ac:dyDescent="0.2">
      <c r="W609" s="26" t="str">
        <f t="shared" si="55"/>
        <v/>
      </c>
      <c r="X609" s="26" t="str">
        <f t="shared" si="56"/>
        <v/>
      </c>
    </row>
    <row r="610" spans="23:24" x14ac:dyDescent="0.2">
      <c r="W610" s="26" t="str">
        <f t="shared" si="55"/>
        <v/>
      </c>
      <c r="X610" s="26" t="str">
        <f t="shared" si="56"/>
        <v/>
      </c>
    </row>
    <row r="611" spans="23:24" x14ac:dyDescent="0.2">
      <c r="W611" s="26" t="str">
        <f t="shared" si="55"/>
        <v/>
      </c>
      <c r="X611" s="26" t="str">
        <f t="shared" si="56"/>
        <v/>
      </c>
    </row>
    <row r="612" spans="23:24" x14ac:dyDescent="0.2">
      <c r="W612" s="26" t="str">
        <f t="shared" si="55"/>
        <v/>
      </c>
      <c r="X612" s="26" t="str">
        <f t="shared" si="56"/>
        <v/>
      </c>
    </row>
    <row r="613" spans="23:24" x14ac:dyDescent="0.2">
      <c r="W613" s="26" t="str">
        <f t="shared" si="55"/>
        <v/>
      </c>
      <c r="X613" s="26" t="str">
        <f t="shared" si="56"/>
        <v/>
      </c>
    </row>
    <row r="614" spans="23:24" x14ac:dyDescent="0.2">
      <c r="W614" s="26" t="str">
        <f t="shared" si="55"/>
        <v/>
      </c>
      <c r="X614" s="26" t="str">
        <f t="shared" si="56"/>
        <v/>
      </c>
    </row>
    <row r="615" spans="23:24" x14ac:dyDescent="0.2">
      <c r="W615" s="26" t="str">
        <f t="shared" si="55"/>
        <v/>
      </c>
      <c r="X615" s="26" t="str">
        <f t="shared" si="56"/>
        <v/>
      </c>
    </row>
    <row r="616" spans="23:24" x14ac:dyDescent="0.2">
      <c r="W616" s="26" t="str">
        <f t="shared" si="55"/>
        <v/>
      </c>
      <c r="X616" s="26" t="str">
        <f t="shared" si="56"/>
        <v/>
      </c>
    </row>
    <row r="617" spans="23:24" x14ac:dyDescent="0.2">
      <c r="W617" s="26" t="str">
        <f t="shared" si="55"/>
        <v/>
      </c>
      <c r="X617" s="26" t="str">
        <f t="shared" si="56"/>
        <v/>
      </c>
    </row>
    <row r="618" spans="23:24" x14ac:dyDescent="0.2">
      <c r="W618" s="26" t="str">
        <f t="shared" si="55"/>
        <v/>
      </c>
      <c r="X618" s="26" t="str">
        <f t="shared" si="56"/>
        <v/>
      </c>
    </row>
    <row r="619" spans="23:24" x14ac:dyDescent="0.2">
      <c r="W619" s="26" t="str">
        <f t="shared" si="55"/>
        <v/>
      </c>
      <c r="X619" s="26" t="str">
        <f t="shared" si="56"/>
        <v/>
      </c>
    </row>
    <row r="620" spans="23:24" x14ac:dyDescent="0.2">
      <c r="W620" s="26" t="str">
        <f t="shared" si="55"/>
        <v/>
      </c>
      <c r="X620" s="26" t="str">
        <f t="shared" si="56"/>
        <v/>
      </c>
    </row>
    <row r="621" spans="23:24" x14ac:dyDescent="0.2">
      <c r="W621" s="26" t="str">
        <f t="shared" si="55"/>
        <v/>
      </c>
      <c r="X621" s="26" t="str">
        <f t="shared" si="56"/>
        <v/>
      </c>
    </row>
    <row r="622" spans="23:24" x14ac:dyDescent="0.2">
      <c r="W622" s="26" t="str">
        <f t="shared" si="55"/>
        <v/>
      </c>
      <c r="X622" s="26" t="str">
        <f t="shared" si="56"/>
        <v/>
      </c>
    </row>
    <row r="623" spans="23:24" x14ac:dyDescent="0.2">
      <c r="W623" s="26" t="str">
        <f t="shared" si="55"/>
        <v/>
      </c>
      <c r="X623" s="26" t="str">
        <f t="shared" si="56"/>
        <v/>
      </c>
    </row>
    <row r="624" spans="23:24" x14ac:dyDescent="0.2">
      <c r="W624" s="26" t="str">
        <f t="shared" si="55"/>
        <v/>
      </c>
      <c r="X624" s="26" t="str">
        <f t="shared" si="56"/>
        <v/>
      </c>
    </row>
    <row r="625" spans="23:24" x14ac:dyDescent="0.2">
      <c r="W625" s="26" t="str">
        <f t="shared" si="55"/>
        <v/>
      </c>
      <c r="X625" s="26" t="str">
        <f t="shared" si="56"/>
        <v/>
      </c>
    </row>
    <row r="626" spans="23:24" x14ac:dyDescent="0.2">
      <c r="W626" s="26" t="str">
        <f t="shared" si="55"/>
        <v/>
      </c>
      <c r="X626" s="26" t="str">
        <f t="shared" si="56"/>
        <v/>
      </c>
    </row>
    <row r="627" spans="23:24" x14ac:dyDescent="0.2">
      <c r="W627" s="26" t="str">
        <f t="shared" si="55"/>
        <v/>
      </c>
      <c r="X627" s="26" t="str">
        <f t="shared" si="56"/>
        <v/>
      </c>
    </row>
    <row r="628" spans="23:24" x14ac:dyDescent="0.2">
      <c r="W628" s="26" t="str">
        <f t="shared" si="55"/>
        <v/>
      </c>
      <c r="X628" s="26" t="str">
        <f t="shared" si="56"/>
        <v/>
      </c>
    </row>
    <row r="629" spans="23:24" x14ac:dyDescent="0.2">
      <c r="W629" s="26" t="str">
        <f t="shared" si="55"/>
        <v/>
      </c>
      <c r="X629" s="26" t="str">
        <f t="shared" si="56"/>
        <v/>
      </c>
    </row>
    <row r="630" spans="23:24" x14ac:dyDescent="0.2">
      <c r="W630" s="26" t="str">
        <f t="shared" si="55"/>
        <v/>
      </c>
      <c r="X630" s="26" t="str">
        <f t="shared" si="56"/>
        <v/>
      </c>
    </row>
    <row r="631" spans="23:24" x14ac:dyDescent="0.2">
      <c r="W631" s="26" t="str">
        <f t="shared" si="55"/>
        <v/>
      </c>
      <c r="X631" s="26" t="str">
        <f t="shared" si="56"/>
        <v/>
      </c>
    </row>
    <row r="632" spans="23:24" x14ac:dyDescent="0.2">
      <c r="W632" s="26" t="str">
        <f t="shared" si="55"/>
        <v/>
      </c>
      <c r="X632" s="26" t="str">
        <f t="shared" si="56"/>
        <v/>
      </c>
    </row>
    <row r="633" spans="23:24" x14ac:dyDescent="0.2">
      <c r="W633" s="26" t="str">
        <f t="shared" si="55"/>
        <v/>
      </c>
      <c r="X633" s="26" t="str">
        <f t="shared" si="56"/>
        <v/>
      </c>
    </row>
    <row r="634" spans="23:24" x14ac:dyDescent="0.2">
      <c r="W634" s="26" t="str">
        <f t="shared" si="55"/>
        <v/>
      </c>
      <c r="X634" s="26" t="str">
        <f t="shared" si="56"/>
        <v/>
      </c>
    </row>
    <row r="635" spans="23:24" x14ac:dyDescent="0.2">
      <c r="W635" s="26" t="str">
        <f t="shared" si="55"/>
        <v/>
      </c>
      <c r="X635" s="26" t="str">
        <f t="shared" si="56"/>
        <v/>
      </c>
    </row>
    <row r="636" spans="23:24" x14ac:dyDescent="0.2">
      <c r="W636" s="26" t="str">
        <f t="shared" si="55"/>
        <v/>
      </c>
      <c r="X636" s="26" t="str">
        <f t="shared" si="56"/>
        <v/>
      </c>
    </row>
    <row r="637" spans="23:24" x14ac:dyDescent="0.2">
      <c r="W637" s="26" t="str">
        <f t="shared" si="55"/>
        <v/>
      </c>
      <c r="X637" s="26" t="str">
        <f t="shared" si="56"/>
        <v/>
      </c>
    </row>
    <row r="638" spans="23:24" x14ac:dyDescent="0.2">
      <c r="W638" s="26" t="str">
        <f t="shared" si="55"/>
        <v/>
      </c>
      <c r="X638" s="26" t="str">
        <f t="shared" si="56"/>
        <v/>
      </c>
    </row>
    <row r="639" spans="23:24" x14ac:dyDescent="0.2">
      <c r="W639" s="26" t="str">
        <f t="shared" si="55"/>
        <v/>
      </c>
      <c r="X639" s="26" t="str">
        <f t="shared" si="56"/>
        <v/>
      </c>
    </row>
    <row r="640" spans="23:24" x14ac:dyDescent="0.2">
      <c r="W640" s="26" t="str">
        <f t="shared" si="55"/>
        <v/>
      </c>
      <c r="X640" s="26" t="str">
        <f t="shared" si="56"/>
        <v/>
      </c>
    </row>
    <row r="641" spans="23:24" x14ac:dyDescent="0.2">
      <c r="W641" s="26" t="str">
        <f t="shared" si="55"/>
        <v/>
      </c>
      <c r="X641" s="26" t="str">
        <f t="shared" si="56"/>
        <v/>
      </c>
    </row>
    <row r="642" spans="23:24" x14ac:dyDescent="0.2">
      <c r="W642" s="26" t="str">
        <f t="shared" si="55"/>
        <v/>
      </c>
      <c r="X642" s="26" t="str">
        <f t="shared" si="56"/>
        <v/>
      </c>
    </row>
    <row r="643" spans="23:24" x14ac:dyDescent="0.2">
      <c r="W643" s="26" t="str">
        <f t="shared" si="55"/>
        <v/>
      </c>
      <c r="X643" s="26" t="str">
        <f t="shared" si="56"/>
        <v/>
      </c>
    </row>
    <row r="644" spans="23:24" x14ac:dyDescent="0.2">
      <c r="W644" s="26" t="str">
        <f t="shared" si="55"/>
        <v/>
      </c>
      <c r="X644" s="26" t="str">
        <f t="shared" si="56"/>
        <v/>
      </c>
    </row>
    <row r="645" spans="23:24" x14ac:dyDescent="0.2">
      <c r="W645" s="26" t="str">
        <f t="shared" si="55"/>
        <v/>
      </c>
      <c r="X645" s="26" t="str">
        <f t="shared" si="56"/>
        <v/>
      </c>
    </row>
    <row r="646" spans="23:24" x14ac:dyDescent="0.2">
      <c r="W646" s="26" t="str">
        <f t="shared" si="55"/>
        <v/>
      </c>
      <c r="X646" s="26" t="str">
        <f t="shared" si="56"/>
        <v/>
      </c>
    </row>
    <row r="647" spans="23:24" x14ac:dyDescent="0.2">
      <c r="W647" s="26" t="str">
        <f t="shared" si="55"/>
        <v/>
      </c>
      <c r="X647" s="26" t="str">
        <f t="shared" si="56"/>
        <v/>
      </c>
    </row>
    <row r="648" spans="23:24" x14ac:dyDescent="0.2">
      <c r="W648" s="26" t="str">
        <f t="shared" si="55"/>
        <v/>
      </c>
      <c r="X648" s="26" t="str">
        <f t="shared" si="56"/>
        <v/>
      </c>
    </row>
    <row r="649" spans="23:24" x14ac:dyDescent="0.2">
      <c r="W649" s="26" t="str">
        <f t="shared" si="55"/>
        <v/>
      </c>
      <c r="X649" s="26" t="str">
        <f t="shared" si="56"/>
        <v/>
      </c>
    </row>
    <row r="650" spans="23:24" x14ac:dyDescent="0.2">
      <c r="W650" s="26" t="str">
        <f t="shared" si="55"/>
        <v/>
      </c>
      <c r="X650" s="26" t="str">
        <f t="shared" si="56"/>
        <v/>
      </c>
    </row>
    <row r="651" spans="23:24" x14ac:dyDescent="0.2">
      <c r="W651" s="26" t="str">
        <f t="shared" si="55"/>
        <v/>
      </c>
      <c r="X651" s="26" t="str">
        <f t="shared" si="56"/>
        <v/>
      </c>
    </row>
    <row r="652" spans="23:24" x14ac:dyDescent="0.2">
      <c r="W652" s="26" t="str">
        <f t="shared" si="55"/>
        <v/>
      </c>
      <c r="X652" s="26" t="str">
        <f t="shared" si="56"/>
        <v/>
      </c>
    </row>
    <row r="653" spans="23:24" x14ac:dyDescent="0.2">
      <c r="W653" s="26" t="str">
        <f t="shared" si="55"/>
        <v/>
      </c>
      <c r="X653" s="26" t="str">
        <f t="shared" si="56"/>
        <v/>
      </c>
    </row>
    <row r="654" spans="23:24" x14ac:dyDescent="0.2">
      <c r="W654" s="26" t="str">
        <f t="shared" ref="W654:W717" si="57">IF(R654=$C$8,ROW(),"")</f>
        <v/>
      </c>
      <c r="X654" s="26" t="str">
        <f t="shared" ref="X654:X717" si="58">IF(R654=$C$10,ROW(),"")</f>
        <v/>
      </c>
    </row>
    <row r="655" spans="23:24" x14ac:dyDescent="0.2">
      <c r="W655" s="26" t="str">
        <f t="shared" si="57"/>
        <v/>
      </c>
      <c r="X655" s="26" t="str">
        <f t="shared" si="58"/>
        <v/>
      </c>
    </row>
    <row r="656" spans="23:24" x14ac:dyDescent="0.2">
      <c r="W656" s="26" t="str">
        <f t="shared" si="57"/>
        <v/>
      </c>
      <c r="X656" s="26" t="str">
        <f t="shared" si="58"/>
        <v/>
      </c>
    </row>
    <row r="657" spans="23:24" x14ac:dyDescent="0.2">
      <c r="W657" s="26" t="str">
        <f t="shared" si="57"/>
        <v/>
      </c>
      <c r="X657" s="26" t="str">
        <f t="shared" si="58"/>
        <v/>
      </c>
    </row>
    <row r="658" spans="23:24" x14ac:dyDescent="0.2">
      <c r="W658" s="26" t="str">
        <f t="shared" si="57"/>
        <v/>
      </c>
      <c r="X658" s="26" t="str">
        <f t="shared" si="58"/>
        <v/>
      </c>
    </row>
    <row r="659" spans="23:24" x14ac:dyDescent="0.2">
      <c r="W659" s="26" t="str">
        <f t="shared" si="57"/>
        <v/>
      </c>
      <c r="X659" s="26" t="str">
        <f t="shared" si="58"/>
        <v/>
      </c>
    </row>
    <row r="660" spans="23:24" x14ac:dyDescent="0.2">
      <c r="W660" s="26" t="str">
        <f t="shared" si="57"/>
        <v/>
      </c>
      <c r="X660" s="26" t="str">
        <f t="shared" si="58"/>
        <v/>
      </c>
    </row>
    <row r="661" spans="23:24" x14ac:dyDescent="0.2">
      <c r="W661" s="26" t="str">
        <f t="shared" si="57"/>
        <v/>
      </c>
      <c r="X661" s="26" t="str">
        <f t="shared" si="58"/>
        <v/>
      </c>
    </row>
    <row r="662" spans="23:24" x14ac:dyDescent="0.2">
      <c r="W662" s="26" t="str">
        <f t="shared" si="57"/>
        <v/>
      </c>
      <c r="X662" s="26" t="str">
        <f t="shared" si="58"/>
        <v/>
      </c>
    </row>
    <row r="663" spans="23:24" x14ac:dyDescent="0.2">
      <c r="W663" s="26" t="str">
        <f t="shared" si="57"/>
        <v/>
      </c>
      <c r="X663" s="26" t="str">
        <f t="shared" si="58"/>
        <v/>
      </c>
    </row>
    <row r="664" spans="23:24" x14ac:dyDescent="0.2">
      <c r="W664" s="26" t="str">
        <f t="shared" si="57"/>
        <v/>
      </c>
      <c r="X664" s="26" t="str">
        <f t="shared" si="58"/>
        <v/>
      </c>
    </row>
    <row r="665" spans="23:24" x14ac:dyDescent="0.2">
      <c r="W665" s="26" t="str">
        <f t="shared" si="57"/>
        <v/>
      </c>
      <c r="X665" s="26" t="str">
        <f t="shared" si="58"/>
        <v/>
      </c>
    </row>
    <row r="666" spans="23:24" x14ac:dyDescent="0.2">
      <c r="W666" s="26" t="str">
        <f t="shared" si="57"/>
        <v/>
      </c>
      <c r="X666" s="26" t="str">
        <f t="shared" si="58"/>
        <v/>
      </c>
    </row>
    <row r="667" spans="23:24" x14ac:dyDescent="0.2">
      <c r="W667" s="26" t="str">
        <f t="shared" si="57"/>
        <v/>
      </c>
      <c r="X667" s="26" t="str">
        <f t="shared" si="58"/>
        <v/>
      </c>
    </row>
    <row r="668" spans="23:24" x14ac:dyDescent="0.2">
      <c r="W668" s="26" t="str">
        <f t="shared" si="57"/>
        <v/>
      </c>
      <c r="X668" s="26" t="str">
        <f t="shared" si="58"/>
        <v/>
      </c>
    </row>
    <row r="669" spans="23:24" x14ac:dyDescent="0.2">
      <c r="W669" s="26" t="str">
        <f t="shared" si="57"/>
        <v/>
      </c>
      <c r="X669" s="26" t="str">
        <f t="shared" si="58"/>
        <v/>
      </c>
    </row>
    <row r="670" spans="23:24" x14ac:dyDescent="0.2">
      <c r="W670" s="26" t="str">
        <f t="shared" si="57"/>
        <v/>
      </c>
      <c r="X670" s="26" t="str">
        <f t="shared" si="58"/>
        <v/>
      </c>
    </row>
    <row r="671" spans="23:24" x14ac:dyDescent="0.2">
      <c r="W671" s="26" t="str">
        <f t="shared" si="57"/>
        <v/>
      </c>
      <c r="X671" s="26" t="str">
        <f t="shared" si="58"/>
        <v/>
      </c>
    </row>
    <row r="672" spans="23:24" x14ac:dyDescent="0.2">
      <c r="W672" s="26" t="str">
        <f t="shared" si="57"/>
        <v/>
      </c>
      <c r="X672" s="26" t="str">
        <f t="shared" si="58"/>
        <v/>
      </c>
    </row>
    <row r="673" spans="23:24" x14ac:dyDescent="0.2">
      <c r="W673" s="26" t="str">
        <f t="shared" si="57"/>
        <v/>
      </c>
      <c r="X673" s="26" t="str">
        <f t="shared" si="58"/>
        <v/>
      </c>
    </row>
    <row r="674" spans="23:24" x14ac:dyDescent="0.2">
      <c r="W674" s="26" t="str">
        <f t="shared" si="57"/>
        <v/>
      </c>
      <c r="X674" s="26" t="str">
        <f t="shared" si="58"/>
        <v/>
      </c>
    </row>
    <row r="675" spans="23:24" x14ac:dyDescent="0.2">
      <c r="W675" s="26" t="str">
        <f t="shared" si="57"/>
        <v/>
      </c>
      <c r="X675" s="26" t="str">
        <f t="shared" si="58"/>
        <v/>
      </c>
    </row>
    <row r="676" spans="23:24" x14ac:dyDescent="0.2">
      <c r="W676" s="26" t="str">
        <f t="shared" si="57"/>
        <v/>
      </c>
      <c r="X676" s="26" t="str">
        <f t="shared" si="58"/>
        <v/>
      </c>
    </row>
    <row r="677" spans="23:24" x14ac:dyDescent="0.2">
      <c r="W677" s="26" t="str">
        <f t="shared" si="57"/>
        <v/>
      </c>
      <c r="X677" s="26" t="str">
        <f t="shared" si="58"/>
        <v/>
      </c>
    </row>
    <row r="678" spans="23:24" x14ac:dyDescent="0.2">
      <c r="W678" s="26" t="str">
        <f t="shared" si="57"/>
        <v/>
      </c>
      <c r="X678" s="26" t="str">
        <f t="shared" si="58"/>
        <v/>
      </c>
    </row>
    <row r="679" spans="23:24" x14ac:dyDescent="0.2">
      <c r="W679" s="26" t="str">
        <f t="shared" si="57"/>
        <v/>
      </c>
      <c r="X679" s="26" t="str">
        <f t="shared" si="58"/>
        <v/>
      </c>
    </row>
    <row r="680" spans="23:24" x14ac:dyDescent="0.2">
      <c r="W680" s="26" t="str">
        <f t="shared" si="57"/>
        <v/>
      </c>
      <c r="X680" s="26" t="str">
        <f t="shared" si="58"/>
        <v/>
      </c>
    </row>
    <row r="681" spans="23:24" x14ac:dyDescent="0.2">
      <c r="W681" s="26" t="str">
        <f t="shared" si="57"/>
        <v/>
      </c>
      <c r="X681" s="26" t="str">
        <f t="shared" si="58"/>
        <v/>
      </c>
    </row>
    <row r="682" spans="23:24" x14ac:dyDescent="0.2">
      <c r="W682" s="26" t="str">
        <f t="shared" si="57"/>
        <v/>
      </c>
      <c r="X682" s="26" t="str">
        <f t="shared" si="58"/>
        <v/>
      </c>
    </row>
    <row r="683" spans="23:24" x14ac:dyDescent="0.2">
      <c r="W683" s="26" t="str">
        <f t="shared" si="57"/>
        <v/>
      </c>
      <c r="X683" s="26" t="str">
        <f t="shared" si="58"/>
        <v/>
      </c>
    </row>
    <row r="684" spans="23:24" x14ac:dyDescent="0.2">
      <c r="W684" s="26" t="str">
        <f t="shared" si="57"/>
        <v/>
      </c>
      <c r="X684" s="26" t="str">
        <f t="shared" si="58"/>
        <v/>
      </c>
    </row>
    <row r="685" spans="23:24" x14ac:dyDescent="0.2">
      <c r="W685" s="26" t="str">
        <f t="shared" si="57"/>
        <v/>
      </c>
      <c r="X685" s="26" t="str">
        <f t="shared" si="58"/>
        <v/>
      </c>
    </row>
    <row r="686" spans="23:24" x14ac:dyDescent="0.2">
      <c r="W686" s="26" t="str">
        <f t="shared" si="57"/>
        <v/>
      </c>
      <c r="X686" s="26" t="str">
        <f t="shared" si="58"/>
        <v/>
      </c>
    </row>
    <row r="687" spans="23:24" x14ac:dyDescent="0.2">
      <c r="W687" s="26" t="str">
        <f t="shared" si="57"/>
        <v/>
      </c>
      <c r="X687" s="26" t="str">
        <f t="shared" si="58"/>
        <v/>
      </c>
    </row>
    <row r="688" spans="23:24" x14ac:dyDescent="0.2">
      <c r="W688" s="26" t="str">
        <f t="shared" si="57"/>
        <v/>
      </c>
      <c r="X688" s="26" t="str">
        <f t="shared" si="58"/>
        <v/>
      </c>
    </row>
    <row r="689" spans="23:24" x14ac:dyDescent="0.2">
      <c r="W689" s="26" t="str">
        <f t="shared" si="57"/>
        <v/>
      </c>
      <c r="X689" s="26" t="str">
        <f t="shared" si="58"/>
        <v/>
      </c>
    </row>
    <row r="690" spans="23:24" x14ac:dyDescent="0.2">
      <c r="W690" s="26" t="str">
        <f t="shared" si="57"/>
        <v/>
      </c>
      <c r="X690" s="26" t="str">
        <f t="shared" si="58"/>
        <v/>
      </c>
    </row>
    <row r="691" spans="23:24" x14ac:dyDescent="0.2">
      <c r="W691" s="26" t="str">
        <f t="shared" si="57"/>
        <v/>
      </c>
      <c r="X691" s="26" t="str">
        <f t="shared" si="58"/>
        <v/>
      </c>
    </row>
    <row r="692" spans="23:24" x14ac:dyDescent="0.2">
      <c r="W692" s="26" t="str">
        <f t="shared" si="57"/>
        <v/>
      </c>
      <c r="X692" s="26" t="str">
        <f t="shared" si="58"/>
        <v/>
      </c>
    </row>
    <row r="693" spans="23:24" x14ac:dyDescent="0.2">
      <c r="W693" s="26" t="str">
        <f t="shared" si="57"/>
        <v/>
      </c>
      <c r="X693" s="26" t="str">
        <f t="shared" si="58"/>
        <v/>
      </c>
    </row>
    <row r="694" spans="23:24" x14ac:dyDescent="0.2">
      <c r="W694" s="26" t="str">
        <f t="shared" si="57"/>
        <v/>
      </c>
      <c r="X694" s="26" t="str">
        <f t="shared" si="58"/>
        <v/>
      </c>
    </row>
    <row r="695" spans="23:24" x14ac:dyDescent="0.2">
      <c r="W695" s="26" t="str">
        <f t="shared" si="57"/>
        <v/>
      </c>
      <c r="X695" s="26" t="str">
        <f t="shared" si="58"/>
        <v/>
      </c>
    </row>
    <row r="696" spans="23:24" x14ac:dyDescent="0.2">
      <c r="W696" s="26" t="str">
        <f t="shared" si="57"/>
        <v/>
      </c>
      <c r="X696" s="26" t="str">
        <f t="shared" si="58"/>
        <v/>
      </c>
    </row>
    <row r="697" spans="23:24" x14ac:dyDescent="0.2">
      <c r="W697" s="26" t="str">
        <f t="shared" si="57"/>
        <v/>
      </c>
      <c r="X697" s="26" t="str">
        <f t="shared" si="58"/>
        <v/>
      </c>
    </row>
    <row r="698" spans="23:24" x14ac:dyDescent="0.2">
      <c r="W698" s="26" t="str">
        <f t="shared" si="57"/>
        <v/>
      </c>
      <c r="X698" s="26" t="str">
        <f t="shared" si="58"/>
        <v/>
      </c>
    </row>
    <row r="699" spans="23:24" x14ac:dyDescent="0.2">
      <c r="W699" s="26" t="str">
        <f t="shared" si="57"/>
        <v/>
      </c>
      <c r="X699" s="26" t="str">
        <f t="shared" si="58"/>
        <v/>
      </c>
    </row>
    <row r="700" spans="23:24" x14ac:dyDescent="0.2">
      <c r="W700" s="26" t="str">
        <f t="shared" si="57"/>
        <v/>
      </c>
      <c r="X700" s="26" t="str">
        <f t="shared" si="58"/>
        <v/>
      </c>
    </row>
    <row r="701" spans="23:24" x14ac:dyDescent="0.2">
      <c r="W701" s="26" t="str">
        <f t="shared" si="57"/>
        <v/>
      </c>
      <c r="X701" s="26" t="str">
        <f t="shared" si="58"/>
        <v/>
      </c>
    </row>
    <row r="702" spans="23:24" x14ac:dyDescent="0.2">
      <c r="W702" s="26" t="str">
        <f t="shared" si="57"/>
        <v/>
      </c>
      <c r="X702" s="26" t="str">
        <f t="shared" si="58"/>
        <v/>
      </c>
    </row>
    <row r="703" spans="23:24" x14ac:dyDescent="0.2">
      <c r="W703" s="26" t="str">
        <f t="shared" si="57"/>
        <v/>
      </c>
      <c r="X703" s="26" t="str">
        <f t="shared" si="58"/>
        <v/>
      </c>
    </row>
    <row r="704" spans="23:24" x14ac:dyDescent="0.2">
      <c r="W704" s="26" t="str">
        <f t="shared" si="57"/>
        <v/>
      </c>
      <c r="X704" s="26" t="str">
        <f t="shared" si="58"/>
        <v/>
      </c>
    </row>
    <row r="705" spans="23:24" x14ac:dyDescent="0.2">
      <c r="W705" s="26" t="str">
        <f t="shared" si="57"/>
        <v/>
      </c>
      <c r="X705" s="26" t="str">
        <f t="shared" si="58"/>
        <v/>
      </c>
    </row>
    <row r="706" spans="23:24" x14ac:dyDescent="0.2">
      <c r="W706" s="26" t="str">
        <f t="shared" si="57"/>
        <v/>
      </c>
      <c r="X706" s="26" t="str">
        <f t="shared" si="58"/>
        <v/>
      </c>
    </row>
    <row r="707" spans="23:24" x14ac:dyDescent="0.2">
      <c r="W707" s="26" t="str">
        <f t="shared" si="57"/>
        <v/>
      </c>
      <c r="X707" s="26" t="str">
        <f t="shared" si="58"/>
        <v/>
      </c>
    </row>
    <row r="708" spans="23:24" x14ac:dyDescent="0.2">
      <c r="W708" s="26" t="str">
        <f t="shared" si="57"/>
        <v/>
      </c>
      <c r="X708" s="26" t="str">
        <f t="shared" si="58"/>
        <v/>
      </c>
    </row>
    <row r="709" spans="23:24" x14ac:dyDescent="0.2">
      <c r="W709" s="26" t="str">
        <f t="shared" si="57"/>
        <v/>
      </c>
      <c r="X709" s="26" t="str">
        <f t="shared" si="58"/>
        <v/>
      </c>
    </row>
    <row r="710" spans="23:24" x14ac:dyDescent="0.2">
      <c r="W710" s="26" t="str">
        <f t="shared" si="57"/>
        <v/>
      </c>
      <c r="X710" s="26" t="str">
        <f t="shared" si="58"/>
        <v/>
      </c>
    </row>
    <row r="711" spans="23:24" x14ac:dyDescent="0.2">
      <c r="W711" s="26" t="str">
        <f t="shared" si="57"/>
        <v/>
      </c>
      <c r="X711" s="26" t="str">
        <f t="shared" si="58"/>
        <v/>
      </c>
    </row>
    <row r="712" spans="23:24" x14ac:dyDescent="0.2">
      <c r="W712" s="26" t="str">
        <f t="shared" si="57"/>
        <v/>
      </c>
      <c r="X712" s="26" t="str">
        <f t="shared" si="58"/>
        <v/>
      </c>
    </row>
    <row r="713" spans="23:24" x14ac:dyDescent="0.2">
      <c r="W713" s="26" t="str">
        <f t="shared" si="57"/>
        <v/>
      </c>
      <c r="X713" s="26" t="str">
        <f t="shared" si="58"/>
        <v/>
      </c>
    </row>
    <row r="714" spans="23:24" x14ac:dyDescent="0.2">
      <c r="W714" s="26" t="str">
        <f t="shared" si="57"/>
        <v/>
      </c>
      <c r="X714" s="26" t="str">
        <f t="shared" si="58"/>
        <v/>
      </c>
    </row>
    <row r="715" spans="23:24" x14ac:dyDescent="0.2">
      <c r="W715" s="26" t="str">
        <f t="shared" si="57"/>
        <v/>
      </c>
      <c r="X715" s="26" t="str">
        <f t="shared" si="58"/>
        <v/>
      </c>
    </row>
    <row r="716" spans="23:24" x14ac:dyDescent="0.2">
      <c r="W716" s="26" t="str">
        <f t="shared" si="57"/>
        <v/>
      </c>
      <c r="X716" s="26" t="str">
        <f t="shared" si="58"/>
        <v/>
      </c>
    </row>
    <row r="717" spans="23:24" x14ac:dyDescent="0.2">
      <c r="W717" s="26" t="str">
        <f t="shared" si="57"/>
        <v/>
      </c>
      <c r="X717" s="26" t="str">
        <f t="shared" si="58"/>
        <v/>
      </c>
    </row>
    <row r="718" spans="23:24" x14ac:dyDescent="0.2">
      <c r="W718" s="26" t="str">
        <f t="shared" ref="W718:W730" si="59">IF(R718=$C$8,ROW(),"")</f>
        <v/>
      </c>
      <c r="X718" s="26" t="str">
        <f t="shared" ref="X718:X730" si="60">IF(R718=$C$10,ROW(),"")</f>
        <v/>
      </c>
    </row>
    <row r="719" spans="23:24" x14ac:dyDescent="0.2">
      <c r="W719" s="26" t="str">
        <f t="shared" si="59"/>
        <v/>
      </c>
      <c r="X719" s="26" t="str">
        <f t="shared" si="60"/>
        <v/>
      </c>
    </row>
    <row r="720" spans="23:24" x14ac:dyDescent="0.2">
      <c r="W720" s="26" t="str">
        <f t="shared" si="59"/>
        <v/>
      </c>
      <c r="X720" s="26" t="str">
        <f t="shared" si="60"/>
        <v/>
      </c>
    </row>
    <row r="721" spans="23:24" x14ac:dyDescent="0.2">
      <c r="W721" s="26" t="str">
        <f t="shared" si="59"/>
        <v/>
      </c>
      <c r="X721" s="26" t="str">
        <f t="shared" si="60"/>
        <v/>
      </c>
    </row>
    <row r="722" spans="23:24" x14ac:dyDescent="0.2">
      <c r="W722" s="26" t="str">
        <f t="shared" si="59"/>
        <v/>
      </c>
      <c r="X722" s="26" t="str">
        <f t="shared" si="60"/>
        <v/>
      </c>
    </row>
    <row r="723" spans="23:24" x14ac:dyDescent="0.2">
      <c r="W723" s="26" t="str">
        <f t="shared" si="59"/>
        <v/>
      </c>
      <c r="X723" s="26" t="str">
        <f t="shared" si="60"/>
        <v/>
      </c>
    </row>
    <row r="724" spans="23:24" x14ac:dyDescent="0.2">
      <c r="W724" s="26" t="str">
        <f t="shared" si="59"/>
        <v/>
      </c>
      <c r="X724" s="26" t="str">
        <f t="shared" si="60"/>
        <v/>
      </c>
    </row>
    <row r="725" spans="23:24" x14ac:dyDescent="0.2">
      <c r="W725" s="26" t="str">
        <f t="shared" si="59"/>
        <v/>
      </c>
      <c r="X725" s="26" t="str">
        <f t="shared" si="60"/>
        <v/>
      </c>
    </row>
    <row r="726" spans="23:24" x14ac:dyDescent="0.2">
      <c r="W726" s="26" t="str">
        <f t="shared" si="59"/>
        <v/>
      </c>
      <c r="X726" s="26" t="str">
        <f t="shared" si="60"/>
        <v/>
      </c>
    </row>
    <row r="727" spans="23:24" x14ac:dyDescent="0.2">
      <c r="W727" s="26" t="str">
        <f t="shared" si="59"/>
        <v/>
      </c>
      <c r="X727" s="26" t="str">
        <f t="shared" si="60"/>
        <v/>
      </c>
    </row>
    <row r="728" spans="23:24" x14ac:dyDescent="0.2">
      <c r="W728" s="26" t="str">
        <f t="shared" si="59"/>
        <v/>
      </c>
      <c r="X728" s="26" t="str">
        <f t="shared" si="60"/>
        <v/>
      </c>
    </row>
    <row r="729" spans="23:24" x14ac:dyDescent="0.2">
      <c r="W729" s="26" t="str">
        <f t="shared" si="59"/>
        <v/>
      </c>
      <c r="X729" s="26" t="str">
        <f t="shared" si="60"/>
        <v/>
      </c>
    </row>
    <row r="730" spans="23:24" x14ac:dyDescent="0.2">
      <c r="W730" s="26" t="str">
        <f t="shared" si="59"/>
        <v/>
      </c>
      <c r="X730" s="26" t="str">
        <f t="shared" si="60"/>
        <v/>
      </c>
    </row>
  </sheetData>
  <sheetProtection selectLockedCells="1"/>
  <sortState xmlns:xlrd2="http://schemas.microsoft.com/office/spreadsheetml/2017/richdata2" ref="AE41:AE48">
    <sortCondition ref="AE40"/>
  </sortState>
  <mergeCells count="189">
    <mergeCell ref="BD547:BE548"/>
    <mergeCell ref="BF547:BL548"/>
    <mergeCell ref="AV552:AY552"/>
    <mergeCell ref="AZ552:BB552"/>
    <mergeCell ref="BD552:BE552"/>
    <mergeCell ref="BG552:BH552"/>
    <mergeCell ref="A5:A6"/>
    <mergeCell ref="B5:C6"/>
    <mergeCell ref="C14:D14"/>
    <mergeCell ref="B10:B11"/>
    <mergeCell ref="B8:B9"/>
    <mergeCell ref="A10:A11"/>
    <mergeCell ref="A8:A9"/>
    <mergeCell ref="D46:G46"/>
    <mergeCell ref="B16:C16"/>
    <mergeCell ref="E16:F16"/>
    <mergeCell ref="BJ558:BK558"/>
    <mergeCell ref="AH559:AK559"/>
    <mergeCell ref="AL559:AQ559"/>
    <mergeCell ref="AR559:BH559"/>
    <mergeCell ref="BI559:BL559"/>
    <mergeCell ref="AV553:AY553"/>
    <mergeCell ref="AZ553:BL553"/>
    <mergeCell ref="AQ555:BC555"/>
    <mergeCell ref="AI557:AV557"/>
    <mergeCell ref="AW557:BK557"/>
    <mergeCell ref="AX560:AZ560"/>
    <mergeCell ref="BC560:BD560"/>
    <mergeCell ref="BE560:BF560"/>
    <mergeCell ref="BI560:BJ560"/>
    <mergeCell ref="BK560:BL560"/>
    <mergeCell ref="AJ560:AK560"/>
    <mergeCell ref="AL560:AM560"/>
    <mergeCell ref="AP560:AQ560"/>
    <mergeCell ref="AR560:AS560"/>
    <mergeCell ref="AV560:AW560"/>
    <mergeCell ref="AH561:AI561"/>
    <mergeCell ref="AJ561:AK561"/>
    <mergeCell ref="AL561:AM561"/>
    <mergeCell ref="AN561:AO561"/>
    <mergeCell ref="AP561:AQ561"/>
    <mergeCell ref="BI563:BL564"/>
    <mergeCell ref="AN564:AO564"/>
    <mergeCell ref="AP564:AQ564"/>
    <mergeCell ref="AR564:AS564"/>
    <mergeCell ref="BA564:BB564"/>
    <mergeCell ref="BC564:BD564"/>
    <mergeCell ref="BC561:BD561"/>
    <mergeCell ref="BE561:BF561"/>
    <mergeCell ref="BG561:BH561"/>
    <mergeCell ref="BI561:BJ561"/>
    <mergeCell ref="BK561:BL561"/>
    <mergeCell ref="AR561:AS561"/>
    <mergeCell ref="AT561:AU561"/>
    <mergeCell ref="AV561:AW561"/>
    <mergeCell ref="AX561:AZ561"/>
    <mergeCell ref="BA561:BB561"/>
    <mergeCell ref="BE564:BF564"/>
    <mergeCell ref="AL562:AM562"/>
    <mergeCell ref="AN562:AS562"/>
    <mergeCell ref="BA562:BF562"/>
    <mergeCell ref="BG562:BH562"/>
    <mergeCell ref="BF566:BG566"/>
    <mergeCell ref="AJ567:AO567"/>
    <mergeCell ref="AP567:AQ567"/>
    <mergeCell ref="AW567:AX567"/>
    <mergeCell ref="AZ567:BE567"/>
    <mergeCell ref="BF567:BG567"/>
    <mergeCell ref="AH563:AK564"/>
    <mergeCell ref="AL563:AM564"/>
    <mergeCell ref="BG563:BH564"/>
    <mergeCell ref="AH566:AI566"/>
    <mergeCell ref="AJ566:AO566"/>
    <mergeCell ref="AP566:AQ566"/>
    <mergeCell ref="AW566:AY566"/>
    <mergeCell ref="AZ566:BE566"/>
    <mergeCell ref="AJ569:AO569"/>
    <mergeCell ref="AP569:AQ569"/>
    <mergeCell ref="AW569:AX569"/>
    <mergeCell ref="AZ569:BE569"/>
    <mergeCell ref="BF569:BG569"/>
    <mergeCell ref="AJ568:AO568"/>
    <mergeCell ref="AP568:AQ568"/>
    <mergeCell ref="AW568:AX568"/>
    <mergeCell ref="AZ568:BE568"/>
    <mergeCell ref="BF568:BG568"/>
    <mergeCell ref="AJ571:AO571"/>
    <mergeCell ref="AP571:AQ571"/>
    <mergeCell ref="AW571:AX571"/>
    <mergeCell ref="AZ571:BE571"/>
    <mergeCell ref="BF571:BG571"/>
    <mergeCell ref="AJ570:AO570"/>
    <mergeCell ref="AP570:AQ570"/>
    <mergeCell ref="AW570:AX570"/>
    <mergeCell ref="AZ570:BE570"/>
    <mergeCell ref="BF570:BG570"/>
    <mergeCell ref="AJ573:AO573"/>
    <mergeCell ref="AP573:AQ573"/>
    <mergeCell ref="AW573:AX573"/>
    <mergeCell ref="AZ573:BE573"/>
    <mergeCell ref="BF573:BG573"/>
    <mergeCell ref="AJ572:AO572"/>
    <mergeCell ref="AP572:AQ572"/>
    <mergeCell ref="AW572:AX572"/>
    <mergeCell ref="AZ572:BE572"/>
    <mergeCell ref="BF572:BG572"/>
    <mergeCell ref="AJ575:AO575"/>
    <mergeCell ref="AP575:AQ575"/>
    <mergeCell ref="AW575:AX575"/>
    <mergeCell ref="AZ575:BE575"/>
    <mergeCell ref="BF575:BG575"/>
    <mergeCell ref="AJ574:AO574"/>
    <mergeCell ref="AP574:AQ574"/>
    <mergeCell ref="AW574:AX574"/>
    <mergeCell ref="AZ574:BE574"/>
    <mergeCell ref="BF574:BG574"/>
    <mergeCell ref="AJ577:AO577"/>
    <mergeCell ref="AP577:AQ577"/>
    <mergeCell ref="AW577:AX577"/>
    <mergeCell ref="AZ577:BE577"/>
    <mergeCell ref="BF577:BG577"/>
    <mergeCell ref="AJ576:AO576"/>
    <mergeCell ref="AP576:AQ576"/>
    <mergeCell ref="AW576:AX576"/>
    <mergeCell ref="AZ576:BE576"/>
    <mergeCell ref="BF576:BG576"/>
    <mergeCell ref="AJ579:AO579"/>
    <mergeCell ref="AP579:AQ579"/>
    <mergeCell ref="AW579:AX579"/>
    <mergeCell ref="AZ579:BE579"/>
    <mergeCell ref="BF579:BG579"/>
    <mergeCell ref="AJ578:AO578"/>
    <mergeCell ref="AP578:AQ578"/>
    <mergeCell ref="AW578:AX578"/>
    <mergeCell ref="AZ578:BE578"/>
    <mergeCell ref="BF578:BG578"/>
    <mergeCell ref="AJ581:AO581"/>
    <mergeCell ref="AP581:AQ581"/>
    <mergeCell ref="AW581:AX581"/>
    <mergeCell ref="AZ581:BE581"/>
    <mergeCell ref="BF581:BG581"/>
    <mergeCell ref="AJ580:AO580"/>
    <mergeCell ref="AP580:AQ580"/>
    <mergeCell ref="AW580:AX580"/>
    <mergeCell ref="AZ580:BE580"/>
    <mergeCell ref="BF580:BG580"/>
    <mergeCell ref="AH583:AI583"/>
    <mergeCell ref="AJ583:AQ583"/>
    <mergeCell ref="AW583:AY583"/>
    <mergeCell ref="AZ583:BG583"/>
    <mergeCell ref="AH584:AI584"/>
    <mergeCell ref="AJ584:AQ584"/>
    <mergeCell ref="AW584:AY584"/>
    <mergeCell ref="AZ584:BG584"/>
    <mergeCell ref="AJ582:AO582"/>
    <mergeCell ref="AP582:AQ582"/>
    <mergeCell ref="AW582:AX582"/>
    <mergeCell ref="AZ582:BE582"/>
    <mergeCell ref="BF582:BG582"/>
    <mergeCell ref="AH589:AI589"/>
    <mergeCell ref="AJ589:AR589"/>
    <mergeCell ref="AS589:BA589"/>
    <mergeCell ref="BB589:BJ589"/>
    <mergeCell ref="BK589:BL589"/>
    <mergeCell ref="AH585:AI585"/>
    <mergeCell ref="AJ585:AQ585"/>
    <mergeCell ref="AW585:AY585"/>
    <mergeCell ref="AZ585:BG585"/>
    <mergeCell ref="AH586:AI586"/>
    <mergeCell ref="AJ586:AQ586"/>
    <mergeCell ref="AW586:AY586"/>
    <mergeCell ref="AZ586:BG586"/>
    <mergeCell ref="AH587:AI587"/>
    <mergeCell ref="AJ587:AQ587"/>
    <mergeCell ref="AW587:AY587"/>
    <mergeCell ref="AZ587:BG587"/>
    <mergeCell ref="AO598:AS598"/>
    <mergeCell ref="AT598:AY598"/>
    <mergeCell ref="BA598:BF598"/>
    <mergeCell ref="BG598:BL598"/>
    <mergeCell ref="AJ600:BJ600"/>
    <mergeCell ref="AO594:AS594"/>
    <mergeCell ref="AT594:AY594"/>
    <mergeCell ref="BA594:BF594"/>
    <mergeCell ref="BG594:BL594"/>
    <mergeCell ref="AO596:AS596"/>
    <mergeCell ref="AT596:AY596"/>
    <mergeCell ref="BA596:BF596"/>
    <mergeCell ref="BG596:BL596"/>
  </mergeCells>
  <phoneticPr fontId="1"/>
  <dataValidations count="14">
    <dataValidation imeMode="disabled" allowBlank="1" showInputMessage="1" showErrorMessage="1" sqref="B8:B11 B1:B3" xr:uid="{00000000-0002-0000-0000-000000000000}"/>
    <dataValidation type="list" allowBlank="1" showInputMessage="1" showErrorMessage="1" sqref="I3:I9 I11:I16" xr:uid="{00000000-0002-0000-0000-000001000000}">
      <formula1>",○"</formula1>
    </dataValidation>
    <dataValidation imeMode="on" allowBlank="1" showInputMessage="1" showErrorMessage="1" sqref="E5:F6 E12:E13 E2:E3" xr:uid="{00000000-0002-0000-0000-000002000000}"/>
    <dataValidation type="list" allowBlank="1" showInputMessage="1" showErrorMessage="1" sqref="B13" xr:uid="{00000000-0002-0000-0000-000003000000}">
      <formula1>"  ,Ａチーム,Ｂチーム"</formula1>
    </dataValidation>
    <dataValidation type="list" allowBlank="1" showInputMessage="1" showErrorMessage="1" promptTitle="競技時間を確認すること" prompt="0:延長なし_x000a_1:7mTC_x000a_2:第１延長→7mTC_x000a_3:第１延長→第２延長→7mTC" sqref="B14:B15" xr:uid="{00000000-0002-0000-0000-000004000000}">
      <formula1>"0,1,2,3"</formula1>
    </dataValidation>
    <dataValidation type="list" imeMode="on" allowBlank="1" showInputMessage="1" sqref="F4" xr:uid="{00000000-0002-0000-0000-000005000000}">
      <formula1>"回戦,リーグ"</formula1>
    </dataValidation>
    <dataValidation imeMode="on" allowBlank="1" showInputMessage="1" showErrorMessage="1" promptTitle="英数字は半角で入力" prompt="日本語入力を切り替える" sqref="B5:C6" xr:uid="{00000000-0002-0000-0000-000006000000}"/>
    <dataValidation allowBlank="1" showInputMessage="1" showErrorMessage="1" promptTitle="その他" prompt="追記してください" sqref="J9 J14:J16" xr:uid="{00000000-0002-0000-0000-000007000000}"/>
    <dataValidation allowBlank="1" showInputMessage="1" promptTitle="JHA欄" prompt="空欄にしています。使用される場合は、scoreshet、runscoreシートに反映しますのでご確認ください。" sqref="D12:D13" xr:uid="{00000000-0002-0000-0000-000008000000}"/>
    <dataValidation type="list" imeMode="on" allowBlank="1" showInputMessage="1" sqref="E1" xr:uid="{00000000-0002-0000-0000-000009000000}">
      <formula1>"キリンビバレッジ周南総合スポーツセンター,　"</formula1>
    </dataValidation>
    <dataValidation imeMode="halfAlpha" allowBlank="1" showInputMessage="1" showErrorMessage="1" sqref="H39:H44 L39:L44" xr:uid="{00000000-0002-0000-0000-00000A000000}"/>
    <dataValidation imeMode="off" allowBlank="1" showInputMessage="1" showErrorMessage="1" sqref="A35:A37 D35:D37" xr:uid="{00000000-0002-0000-0000-00000B000000}"/>
    <dataValidation type="list" imeMode="on" allowBlank="1" showInputMessage="1" showErrorMessage="1" sqref="E8:E9" xr:uid="{00000000-0002-0000-0000-00000C000000}">
      <formula1>$D$48:$D$80</formula1>
    </dataValidation>
    <dataValidation type="list" imeMode="on" allowBlank="1" showInputMessage="1" showErrorMessage="1" sqref="E10:E11" xr:uid="{00000000-0002-0000-0000-00000D000000}">
      <formula1>$E$48:$E$70</formula1>
    </dataValidation>
  </dataValidations>
  <pageMargins left="0.70866141732283472" right="0.59055118110236227" top="0.59055118110236227" bottom="0.31496062992125984" header="0.31496062992125984" footer="0.31496062992125984"/>
  <pageSetup paperSize="9" orientation="portrait" horizontalDpi="4294967293" verticalDpi="4294967293" r:id="rId1"/>
  <ignoredErrors>
    <ignoredError sqref="B1:B3" unlockedFormula="1"/>
  </ignoredErrors>
  <drawing r:id="rId2"/>
  <legacyDrawing r:id="rId3"/>
  <oleObjects>
    <mc:AlternateContent xmlns:mc="http://schemas.openxmlformats.org/markup-compatibility/2006">
      <mc:Choice Requires="x14">
        <oleObject progId="Paint.Picture" shapeId="28674" r:id="rId4">
          <objectPr defaultSize="0" autoPict="0" r:id="rId5">
            <anchor moveWithCells="1">
              <from>
                <xdr:col>36</xdr:col>
                <xdr:colOff>114300</xdr:colOff>
                <xdr:row>547</xdr:row>
                <xdr:rowOff>44450</xdr:rowOff>
              </from>
              <to>
                <xdr:col>38</xdr:col>
                <xdr:colOff>139700</xdr:colOff>
                <xdr:row>549</xdr:row>
                <xdr:rowOff>152400</xdr:rowOff>
              </to>
            </anchor>
          </objectPr>
        </oleObject>
      </mc:Choice>
      <mc:Fallback>
        <oleObject progId="Paint.Picture" shapeId="2867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F279"/>
  <sheetViews>
    <sheetView topLeftCell="A10" zoomScaleNormal="100" workbookViewId="0">
      <selection activeCell="E25" sqref="E25"/>
    </sheetView>
  </sheetViews>
  <sheetFormatPr defaultColWidth="9" defaultRowHeight="15" customHeight="1" x14ac:dyDescent="0.2"/>
  <cols>
    <col min="1" max="1" width="5" style="8" customWidth="1"/>
    <col min="2" max="2" width="16.1796875" style="1" customWidth="1"/>
    <col min="3" max="3" width="6.1796875" customWidth="1"/>
    <col min="4" max="9" width="6.1796875" style="1" customWidth="1"/>
    <col min="10" max="16" width="6.1796875" style="2" customWidth="1"/>
    <col min="17" max="17" width="3" style="2" customWidth="1"/>
    <col min="18" max="23" width="3" style="1" customWidth="1"/>
    <col min="24" max="24" width="3.08984375" style="1" customWidth="1"/>
    <col min="25" max="33" width="3" style="1" customWidth="1"/>
    <col min="34" max="35" width="3.6328125" style="1" hidden="1" customWidth="1"/>
    <col min="36" max="36" width="3.90625" style="1" hidden="1" customWidth="1"/>
    <col min="37" max="61" width="3.6328125" style="1" hidden="1" customWidth="1"/>
    <col min="62" max="63" width="4.1796875" style="1" hidden="1" customWidth="1"/>
    <col min="64" max="64" width="3" style="1" hidden="1" customWidth="1"/>
    <col min="65" max="72" width="3.6328125" style="1" hidden="1" customWidth="1"/>
    <col min="73" max="73" width="3" style="1" hidden="1" customWidth="1"/>
    <col min="74" max="77" width="3.6328125" style="1" hidden="1" customWidth="1"/>
    <col min="78" max="80" width="3" style="1" hidden="1" customWidth="1"/>
    <col min="81" max="81" width="3.6328125" style="1" hidden="1" customWidth="1"/>
    <col min="82" max="82" width="3.36328125" style="1" hidden="1" customWidth="1"/>
    <col min="83" max="86" width="3.6328125" style="1" hidden="1" customWidth="1"/>
    <col min="87" max="87" width="3" style="1" hidden="1" customWidth="1"/>
    <col min="88" max="89" width="3.6328125" style="1" hidden="1" customWidth="1"/>
    <col min="90" max="104" width="3" style="1" hidden="1" customWidth="1"/>
    <col min="105" max="106" width="3" style="1" customWidth="1"/>
    <col min="107" max="107" width="3.453125" style="1" customWidth="1"/>
    <col min="108" max="108" width="2.453125" style="1" customWidth="1"/>
    <col min="109" max="110" width="3" style="1" customWidth="1"/>
    <col min="111" max="134" width="3" style="1"/>
    <col min="135" max="135" width="3" style="1" customWidth="1"/>
    <col min="136" max="136" width="3" style="1"/>
    <col min="137" max="16384" width="9" style="1"/>
  </cols>
  <sheetData>
    <row r="1" spans="1:102" ht="30" customHeight="1" thickBot="1" x14ac:dyDescent="0.25">
      <c r="B1" s="27" t="s">
        <v>74</v>
      </c>
      <c r="C1" s="439" t="str">
        <f>試合情報とｻｲﾝ用①印刷!C9</f>
        <v>aaaa</v>
      </c>
      <c r="D1" s="439"/>
      <c r="E1" s="439"/>
      <c r="F1" s="439"/>
      <c r="G1" s="440"/>
      <c r="H1" s="140">
        <f>+S26</f>
        <v>4</v>
      </c>
      <c r="I1" s="29" t="s">
        <v>75</v>
      </c>
      <c r="J1" s="140">
        <f>+Z26</f>
        <v>3</v>
      </c>
      <c r="K1" s="441" t="str">
        <f>試合情報とｻｲﾝ用①印刷!C11</f>
        <v>bbbb</v>
      </c>
      <c r="L1" s="439"/>
      <c r="M1" s="439"/>
      <c r="N1" s="439"/>
      <c r="O1" s="439"/>
      <c r="P1" s="28" t="s">
        <v>76</v>
      </c>
      <c r="Q1" s="8"/>
    </row>
    <row r="2" spans="1:102" ht="18.75" customHeight="1" x14ac:dyDescent="0.2">
      <c r="B2" s="30" t="s">
        <v>91</v>
      </c>
      <c r="C2" s="31" t="s">
        <v>92</v>
      </c>
      <c r="D2" s="148" t="s">
        <v>125</v>
      </c>
      <c r="E2" s="148" t="s">
        <v>126</v>
      </c>
      <c r="F2" s="148" t="s">
        <v>127</v>
      </c>
      <c r="G2" s="148" t="s">
        <v>128</v>
      </c>
      <c r="H2" s="204" t="s">
        <v>94</v>
      </c>
      <c r="I2" s="208"/>
      <c r="J2" s="206" t="s">
        <v>91</v>
      </c>
      <c r="K2" s="32" t="s">
        <v>92</v>
      </c>
      <c r="L2" s="148" t="s">
        <v>125</v>
      </c>
      <c r="M2" s="148" t="s">
        <v>126</v>
      </c>
      <c r="N2" s="148" t="s">
        <v>127</v>
      </c>
      <c r="O2" s="148" t="s">
        <v>128</v>
      </c>
      <c r="P2" s="149" t="s">
        <v>93</v>
      </c>
      <c r="Q2" s="8"/>
    </row>
    <row r="3" spans="1:102" ht="30" customHeight="1" thickBot="1" x14ac:dyDescent="0.25">
      <c r="B3" s="137">
        <f>IF(B4="",H1,B4)</f>
        <v>4</v>
      </c>
      <c r="C3" s="138" t="str">
        <f>IF(C4="","",C4-B4)</f>
        <v/>
      </c>
      <c r="D3" s="138" t="str">
        <f>IF(試合情報とｻｲﾝ用①印刷!B14&lt;=1,"",IF(D4="","",D4-C4))</f>
        <v/>
      </c>
      <c r="E3" s="138" t="str">
        <f>IF(試合情報とｻｲﾝ用①印刷!B14&lt;=1,"",IF(E4="","",E4-D4))</f>
        <v/>
      </c>
      <c r="F3" s="138" t="str">
        <f>IF(試合情報とｻｲﾝ用①印刷!B14&lt;=2,"",IF(F4="","",F4-E4))</f>
        <v/>
      </c>
      <c r="G3" s="138" t="str">
        <f>IF(試合情報とｻｲﾝ用①印刷!B14&lt;=2,"",IF(G4="","",G4-F4))</f>
        <v/>
      </c>
      <c r="H3" s="205" t="str">
        <f>IF(H4="","",IF(試合情報とｻｲﾝ用①印刷!B14=1,H4-C4,IF(試合情報とｻｲﾝ用①印刷!B14=2,H4-E4,IF(試合情報とｻｲﾝ用①印刷!B14=3,H4-G4,IF(試合情報とｻｲﾝ用①印刷!B14=0,"","")))))</f>
        <v/>
      </c>
      <c r="I3" s="209"/>
      <c r="J3" s="207">
        <f>IF(J4="",J1,J4)</f>
        <v>3</v>
      </c>
      <c r="K3" s="138" t="str">
        <f>IF(K4="","",K4-J4)</f>
        <v/>
      </c>
      <c r="L3" s="138" t="str">
        <f>IF(試合情報とｻｲﾝ用①印刷!B14&lt;=1,"",IF(L4="","",L4-K4))</f>
        <v/>
      </c>
      <c r="M3" s="138" t="str">
        <f>IF(試合情報とｻｲﾝ用①印刷!B14&lt;=1,"",IF(M4="","",M4-L4))</f>
        <v/>
      </c>
      <c r="N3" s="138" t="str">
        <f>IF(試合情報とｻｲﾝ用①印刷!B14&lt;=2,"",IF(N4="","",N4-M4))</f>
        <v/>
      </c>
      <c r="O3" s="138" t="str">
        <f>IF(試合情報とｻｲﾝ用①印刷!B14&lt;=2,"",IF(O4="","",O4-N4))</f>
        <v/>
      </c>
      <c r="P3" s="139" t="str">
        <f>IF(P4="","",IF(試合情報とｻｲﾝ用①印刷!B14=1,P4-K4,IF(試合情報とｻｲﾝ用①印刷!B14=2,P4-M4,IF(試合情報とｻｲﾝ用①印刷!B14=3,P4-O4,IF(試合情報とｻｲﾝ用①印刷!B14=0,"","")))))</f>
        <v/>
      </c>
      <c r="Q3" s="8"/>
    </row>
    <row r="4" spans="1:102" ht="21" customHeight="1" thickBot="1" x14ac:dyDescent="0.25">
      <c r="B4" s="198"/>
      <c r="C4" s="199"/>
      <c r="D4" s="199"/>
      <c r="E4" s="199"/>
      <c r="F4" s="199"/>
      <c r="G4" s="199"/>
      <c r="H4" s="200"/>
      <c r="I4" s="8"/>
      <c r="J4" s="201"/>
      <c r="K4" s="202"/>
      <c r="L4" s="202"/>
      <c r="M4" s="202"/>
      <c r="N4" s="202"/>
      <c r="O4" s="202"/>
      <c r="P4" s="203"/>
      <c r="Q4" s="8"/>
    </row>
    <row r="5" spans="1:102" ht="19.5" customHeight="1" x14ac:dyDescent="0.2">
      <c r="B5" s="449" t="s">
        <v>114</v>
      </c>
      <c r="C5" s="450"/>
      <c r="D5" s="144">
        <v>1</v>
      </c>
      <c r="E5" s="145">
        <v>2</v>
      </c>
      <c r="F5" s="146" t="s">
        <v>97</v>
      </c>
      <c r="G5" s="145">
        <v>3</v>
      </c>
      <c r="H5" s="36" t="s">
        <v>115</v>
      </c>
      <c r="I5" s="33"/>
      <c r="J5" s="449" t="s">
        <v>114</v>
      </c>
      <c r="K5" s="450"/>
      <c r="L5" s="144">
        <v>1</v>
      </c>
      <c r="M5" s="145">
        <v>2</v>
      </c>
      <c r="N5" s="146" t="s">
        <v>97</v>
      </c>
      <c r="O5" s="145">
        <v>3</v>
      </c>
      <c r="P5" s="36" t="s">
        <v>115</v>
      </c>
      <c r="Q5" s="1"/>
    </row>
    <row r="6" spans="1:102" ht="19.5" customHeight="1" thickBot="1" x14ac:dyDescent="0.25">
      <c r="B6" s="451"/>
      <c r="C6" s="452"/>
      <c r="D6" s="217"/>
      <c r="E6" s="218"/>
      <c r="F6" s="219"/>
      <c r="G6" s="218"/>
      <c r="H6" s="141">
        <f>SUM(T10:T25)</f>
        <v>2</v>
      </c>
      <c r="I6" s="2"/>
      <c r="J6" s="451"/>
      <c r="K6" s="452"/>
      <c r="L6" s="220"/>
      <c r="M6" s="221"/>
      <c r="N6" s="222"/>
      <c r="O6" s="221"/>
      <c r="P6" s="141">
        <f>SUM(AA10:AA25)</f>
        <v>1</v>
      </c>
      <c r="Q6" s="1"/>
    </row>
    <row r="7" spans="1:102" ht="11.25" customHeight="1" x14ac:dyDescent="0.2">
      <c r="B7" s="14"/>
      <c r="C7" s="1"/>
      <c r="D7" s="14"/>
      <c r="I7" s="2"/>
      <c r="J7" s="14"/>
      <c r="K7" s="14"/>
      <c r="L7" s="1"/>
      <c r="M7" s="1"/>
      <c r="N7" s="1"/>
      <c r="O7" s="1"/>
      <c r="Q7" s="1"/>
    </row>
    <row r="8" spans="1:102" ht="19.5" customHeight="1" x14ac:dyDescent="0.2">
      <c r="C8" s="1"/>
      <c r="H8" s="152" t="s">
        <v>132</v>
      </c>
      <c r="I8" s="442" t="s">
        <v>51</v>
      </c>
      <c r="J8" s="443"/>
      <c r="K8" s="444"/>
      <c r="L8" s="447"/>
      <c r="M8" s="448"/>
      <c r="N8" s="445" t="s">
        <v>19</v>
      </c>
      <c r="O8" s="443"/>
      <c r="P8" s="446"/>
      <c r="Q8" s="1"/>
      <c r="R8" s="453" t="str">
        <f>試合情報とｻｲﾝ用①印刷!C8</f>
        <v>aaa</v>
      </c>
      <c r="S8" s="454"/>
      <c r="T8" s="454"/>
      <c r="U8" s="454"/>
      <c r="V8" s="454"/>
      <c r="W8" s="454"/>
      <c r="X8" s="455"/>
      <c r="Y8" s="453" t="str">
        <f>試合情報とｻｲﾝ用①印刷!C10</f>
        <v>bbb</v>
      </c>
      <c r="Z8" s="454"/>
      <c r="AA8" s="454"/>
      <c r="AB8" s="454"/>
      <c r="AC8" s="454"/>
      <c r="AD8" s="454"/>
      <c r="AE8" s="455"/>
      <c r="AF8" s="257"/>
      <c r="AG8" s="257"/>
      <c r="AJ8" s="1" t="s">
        <v>78</v>
      </c>
      <c r="AX8" s="1" t="s">
        <v>85</v>
      </c>
      <c r="BC8" s="1" t="s">
        <v>86</v>
      </c>
      <c r="BJ8" s="9"/>
      <c r="BK8" s="12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5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5"/>
    </row>
    <row r="9" spans="1:102" ht="17.25" customHeight="1" x14ac:dyDescent="0.2">
      <c r="A9" s="8" t="s">
        <v>116</v>
      </c>
      <c r="B9" s="41" t="s">
        <v>54</v>
      </c>
      <c r="C9" s="41" t="s">
        <v>53</v>
      </c>
      <c r="D9" s="34" t="s">
        <v>49</v>
      </c>
      <c r="E9" s="38" t="s">
        <v>117</v>
      </c>
      <c r="F9" s="43" t="s">
        <v>63</v>
      </c>
      <c r="G9" s="34" t="s">
        <v>64</v>
      </c>
      <c r="H9" s="151" t="s">
        <v>131</v>
      </c>
      <c r="I9" s="20" t="s">
        <v>48</v>
      </c>
      <c r="J9" s="25" t="s">
        <v>49</v>
      </c>
      <c r="K9" s="25" t="s">
        <v>50</v>
      </c>
      <c r="L9" s="21" t="s">
        <v>52</v>
      </c>
      <c r="M9" s="18" t="s">
        <v>62</v>
      </c>
      <c r="N9" s="25" t="s">
        <v>65</v>
      </c>
      <c r="O9" s="25" t="s">
        <v>66</v>
      </c>
      <c r="P9" s="19" t="s">
        <v>67</v>
      </c>
      <c r="R9" s="226" t="s">
        <v>51</v>
      </c>
      <c r="S9" s="227" t="s">
        <v>77</v>
      </c>
      <c r="T9" s="227" t="s">
        <v>80</v>
      </c>
      <c r="U9" s="227" t="s">
        <v>79</v>
      </c>
      <c r="V9" s="227" t="s">
        <v>81</v>
      </c>
      <c r="W9" s="227" t="s">
        <v>82</v>
      </c>
      <c r="X9" s="228" t="s">
        <v>83</v>
      </c>
      <c r="Y9" s="226" t="s">
        <v>95</v>
      </c>
      <c r="Z9" s="227" t="s">
        <v>77</v>
      </c>
      <c r="AA9" s="227" t="s">
        <v>80</v>
      </c>
      <c r="AB9" s="227" t="s">
        <v>79</v>
      </c>
      <c r="AC9" s="227" t="s">
        <v>81</v>
      </c>
      <c r="AD9" s="227" t="s">
        <v>82</v>
      </c>
      <c r="AE9" s="228" t="s">
        <v>83</v>
      </c>
      <c r="AF9" s="230"/>
      <c r="AG9" s="230"/>
      <c r="AH9" s="2"/>
      <c r="AI9" s="2"/>
      <c r="AJ9" s="2" t="s">
        <v>87</v>
      </c>
      <c r="AK9" s="2" t="s">
        <v>87</v>
      </c>
      <c r="AL9" s="2" t="s">
        <v>129</v>
      </c>
      <c r="AM9" s="2" t="s">
        <v>88</v>
      </c>
      <c r="AN9" s="2" t="s">
        <v>88</v>
      </c>
      <c r="AO9" s="2" t="s">
        <v>89</v>
      </c>
      <c r="AP9" s="2" t="s">
        <v>89</v>
      </c>
      <c r="AQ9" s="2" t="s">
        <v>90</v>
      </c>
      <c r="AR9" s="2" t="s">
        <v>90</v>
      </c>
      <c r="AS9" s="2" t="s">
        <v>130</v>
      </c>
      <c r="AT9" s="2" t="s">
        <v>88</v>
      </c>
      <c r="AU9" s="2" t="s">
        <v>88</v>
      </c>
      <c r="AV9" s="2" t="s">
        <v>89</v>
      </c>
      <c r="AW9" s="2" t="s">
        <v>89</v>
      </c>
      <c r="AX9" s="2" t="s">
        <v>80</v>
      </c>
      <c r="AY9" s="2" t="s">
        <v>79</v>
      </c>
      <c r="AZ9" s="2" t="s">
        <v>81</v>
      </c>
      <c r="BA9" s="2" t="s">
        <v>82</v>
      </c>
      <c r="BB9" s="2" t="s">
        <v>96</v>
      </c>
      <c r="BC9" s="2" t="s">
        <v>80</v>
      </c>
      <c r="BD9" s="2" t="s">
        <v>79</v>
      </c>
      <c r="BE9" s="2" t="s">
        <v>81</v>
      </c>
      <c r="BF9" s="2" t="s">
        <v>82</v>
      </c>
      <c r="BG9" s="2" t="s">
        <v>96</v>
      </c>
      <c r="BI9" s="2"/>
      <c r="BJ9" s="10"/>
      <c r="BK9" s="13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5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5"/>
    </row>
    <row r="10" spans="1:102" ht="17.25" customHeight="1" x14ac:dyDescent="0.2">
      <c r="A10" s="8">
        <v>1</v>
      </c>
      <c r="B10" s="135" t="s">
        <v>98</v>
      </c>
      <c r="C10" s="41"/>
      <c r="D10" s="133"/>
      <c r="E10" s="132" t="s">
        <v>122</v>
      </c>
      <c r="F10" s="43"/>
      <c r="G10" s="133"/>
      <c r="H10" s="153"/>
      <c r="I10" s="16" t="str">
        <f t="shared" ref="I10:I41" si="0">BO10&amp;CC10&amp;CQ10</f>
        <v/>
      </c>
      <c r="J10" s="15" t="str">
        <f t="shared" ref="J10:J41" si="1">BP10&amp;CD10</f>
        <v/>
      </c>
      <c r="K10" s="15" t="str">
        <f>IF(BJ10="1",COUNTIF(BJ$10:BJ10,"1"),"")</f>
        <v/>
      </c>
      <c r="L10" s="15" t="str">
        <f t="shared" ref="L10:L41" si="2">BR10&amp;CF10&amp;CT10</f>
        <v>前　</v>
      </c>
      <c r="M10" s="15" t="str">
        <f t="shared" ref="M10:M41" si="3">BS10&amp;CG10&amp;CU10</f>
        <v>半</v>
      </c>
      <c r="N10" s="15" t="str">
        <f>IF(BK10="1",COUNTIF(BK$10:BK10,"1"),"")</f>
        <v/>
      </c>
      <c r="O10" s="15" t="str">
        <f t="shared" ref="O10:O41" si="4">BU10&amp;CI10</f>
        <v/>
      </c>
      <c r="P10" s="17" t="str">
        <f t="shared" ref="P10:P41" si="5">BV10&amp;CJ10&amp;CX10</f>
        <v/>
      </c>
      <c r="R10" s="229">
        <f>IF(試合情報とｻｲﾝ用①印刷!A18="","",試合情報とｻｲﾝ用①印刷!A18)</f>
        <v>1</v>
      </c>
      <c r="S10" s="230">
        <f t="shared" ref="S10:S25" si="6">IF(R10="","",COUNTIF(AJ:AL,R10))</f>
        <v>1</v>
      </c>
      <c r="T10" s="230">
        <f t="shared" ref="T10:T25" si="7">IF(R10="","",COUNTIF(AX:AX,R10))</f>
        <v>0</v>
      </c>
      <c r="U10" s="230">
        <f t="shared" ref="U10:U25" si="8">IF(R10="","",COUNTIF(AY:AY,R10))</f>
        <v>0</v>
      </c>
      <c r="V10" s="230">
        <f t="shared" ref="V10:V25" si="9">IF(R10="","",COUNTIF(AZ:AZ,R10))</f>
        <v>0</v>
      </c>
      <c r="W10" s="230">
        <f t="shared" ref="W10:W25" si="10">IF(R10="","",COUNTIF(BA:BA,R10))</f>
        <v>0</v>
      </c>
      <c r="X10" s="231">
        <f>COUNTIF(AM:AN,X9)</f>
        <v>0</v>
      </c>
      <c r="Y10" s="229">
        <f>IF(試合情報とｻｲﾝ用①印刷!D18="","",試合情報とｻｲﾝ用①印刷!D18)</f>
        <v>1</v>
      </c>
      <c r="Z10" s="230">
        <f t="shared" ref="Z10:Z25" si="11">IF(Y10="","",COUNTIF(AQ:AS,Y10))</f>
        <v>0</v>
      </c>
      <c r="AA10" s="230">
        <f t="shared" ref="AA10:AA25" si="12">IF(Y10="","",COUNTIF(BC:BC,Y10))</f>
        <v>0</v>
      </c>
      <c r="AB10" s="230">
        <f t="shared" ref="AB10:AB25" si="13">IF(Y10="","",COUNTIF(BD:BD,Y10))</f>
        <v>0</v>
      </c>
      <c r="AC10" s="230">
        <f t="shared" ref="AC10:AC25" si="14">IF(Y10="","",COUNTIF(BE:BE,Y10))</f>
        <v>0</v>
      </c>
      <c r="AD10" s="230">
        <f t="shared" ref="AD10:AD25" si="15">IF(Y10="","",COUNTIF(BF:BF,Y10))</f>
        <v>0</v>
      </c>
      <c r="AE10" s="231">
        <f>COUNTIF(AT:AU,AE9)</f>
        <v>1</v>
      </c>
      <c r="AF10" s="230"/>
      <c r="AG10" s="230"/>
      <c r="AH10" s="2"/>
      <c r="AI10" s="2"/>
      <c r="AJ10" s="2" t="str">
        <f>IF(BQ10="1",BO10,"")</f>
        <v/>
      </c>
      <c r="AK10" s="2" t="str">
        <f>IF(CE10="1",CC10,"")</f>
        <v/>
      </c>
      <c r="AL10" s="2" t="str">
        <f>IF(CS10=1,CQ10,"")</f>
        <v/>
      </c>
      <c r="AM10" s="2" t="str">
        <f>IF($BP10="○",$BP10,"")</f>
        <v/>
      </c>
      <c r="AN10" s="2" t="str">
        <f>IF($CD10="○",$CD10,"")</f>
        <v/>
      </c>
      <c r="AO10" s="2" t="str">
        <f>IF($BP10="×",$BP10,"")</f>
        <v/>
      </c>
      <c r="AP10" s="2" t="str">
        <f>IF($CD10="×",$CD10,"")</f>
        <v/>
      </c>
      <c r="AQ10" s="2" t="str">
        <f>IF(BT10="1",BV10,"")</f>
        <v/>
      </c>
      <c r="AR10" s="2" t="str">
        <f>IF(CH10="1",CJ10,"")</f>
        <v/>
      </c>
      <c r="AS10" s="2" t="str">
        <f>IF(CV10=1,CX10,"")</f>
        <v/>
      </c>
      <c r="AT10" s="2" t="str">
        <f>IF($BU10="○",$BU10,"")</f>
        <v/>
      </c>
      <c r="AU10" s="2" t="str">
        <f>IF($CI10="○",$CI10,"")</f>
        <v/>
      </c>
      <c r="AV10" s="2" t="str">
        <f>IF($BU10="×",$BU10,"")</f>
        <v/>
      </c>
      <c r="AW10" s="2" t="str">
        <f>IF($CI10="×",$CI10,"")</f>
        <v/>
      </c>
      <c r="AX10" s="2" t="str">
        <f>UPPER(IF(BP10="W",BO10,IF(CD10="W",CC10," ")))</f>
        <v xml:space="preserve"> </v>
      </c>
      <c r="AY10" s="2" t="str">
        <f t="shared" ref="AY10:AY57" si="16">UPPER(IF(BP10="S",BO10,IF(CD10="S",CC10," ")))</f>
        <v xml:space="preserve"> </v>
      </c>
      <c r="AZ10" s="2" t="str">
        <f t="shared" ref="AZ10:AZ57" si="17">UPPER(IF(BP10="D",BO10,IF(CD10="D",CC10," ")))</f>
        <v xml:space="preserve"> </v>
      </c>
      <c r="BA10" s="2" t="str">
        <f t="shared" ref="BA10:BA57" si="18">UPPER(IF(BP10="DR",BO10,IF(CD10="DR",CC10," ")))</f>
        <v xml:space="preserve"> </v>
      </c>
      <c r="BB10" s="2"/>
      <c r="BC10" s="2" t="str">
        <f>UPPER(IF(BU10="W",BV10,IF(CI10="W",CJ10,"")))</f>
        <v/>
      </c>
      <c r="BD10" s="2" t="str">
        <f>UPPER(IF(BU10="S",BV10,IF(CI10="S",CJ10,"")))</f>
        <v/>
      </c>
      <c r="BE10" s="2" t="str">
        <f>UPPER(IF(BU10="D",BV10,IF(CI10="D",CJ10,"")))</f>
        <v/>
      </c>
      <c r="BF10" s="2" t="str">
        <f>UPPER(IF(BU10="DR",BV10,IF(CI10="DR",CJ10,"")))</f>
        <v/>
      </c>
      <c r="BG10" s="2"/>
      <c r="BI10" s="2"/>
      <c r="BJ10" s="11" t="str">
        <f>BQ10&amp;CE10&amp;CS10</f>
        <v/>
      </c>
      <c r="BK10" s="13" t="str">
        <f>BT10&amp;CH10&amp;CV10</f>
        <v/>
      </c>
      <c r="BL10" s="4" t="str">
        <f t="shared" ref="BL10:BL41" si="19">IF(B10=+$C$1,C10,"")</f>
        <v/>
      </c>
      <c r="BM10" s="4" t="str">
        <f t="shared" ref="BM10:BM41" si="20">IF(D10="7m得点","○",IF(D10="7m失敗","×",IF(D10="警告","W",IF(D10="退場","S",IF(D10="失格","D",IF(D10="失格報告書","DR",IF(D10="タイムアウト","T","")))))))</f>
        <v/>
      </c>
      <c r="BN10" s="4" t="str">
        <f t="shared" ref="BN10:BN41" si="21">IF(B10=+C$1,D10,"")</f>
        <v/>
      </c>
      <c r="BO10" s="7" t="str">
        <f>IF(BL10=0,"",BL10)</f>
        <v/>
      </c>
      <c r="BP10" s="7" t="str">
        <f t="shared" ref="BP10:BP41" si="22">IF(B10=+$C$1,BM10,"")</f>
        <v/>
      </c>
      <c r="BQ10" s="7" t="str">
        <f>IF(BP10="○","1",IF(BN10="得点","1",""))</f>
        <v/>
      </c>
      <c r="BR10" s="7" t="str">
        <f t="shared" ref="BR10:BR41" si="23">IF(B10=+$C$1,MID($E10,1,2),IF(B10="period",MID($E10,1,2),""))</f>
        <v>前　</v>
      </c>
      <c r="BS10" s="7" t="str">
        <f t="shared" ref="BS10:BS41" si="24">IF(B10=+$C$1,MID($E10,3,2),IF(B10="period",MID($E10,3,2),""))</f>
        <v>半</v>
      </c>
      <c r="BT10" s="7" t="str">
        <f t="shared" ref="BT10:BT41" si="25">IF(B10=+$K$1,"",IF(BZ10="○","1",IF(BX10="1","1","")))</f>
        <v/>
      </c>
      <c r="BU10" s="7" t="str">
        <f>IF(BY10="1","",BY10)</f>
        <v/>
      </c>
      <c r="BV10" s="7" t="str">
        <f>IF(BW10=0,"",BW10)</f>
        <v/>
      </c>
      <c r="BW10" s="3" t="str">
        <f t="shared" ref="BW10:BW41" si="26">IF(B10=+$C$1,F10,"")</f>
        <v/>
      </c>
      <c r="BX10" s="4" t="str">
        <f t="shared" ref="BX10:BX41" si="27">IF(B10=+$C$1,BZ10,"")</f>
        <v/>
      </c>
      <c r="BY10" s="4" t="str">
        <f t="shared" ref="BY10:BY41" si="28">IF(B10=+$C$1,BZ10,"")</f>
        <v/>
      </c>
      <c r="BZ10" s="5" t="str">
        <f t="shared" ref="BZ10:BZ41" si="29">IF(G10="7m得点","○",IF(G10="7m失敗","×",IF(G10="警告","W",IF(G10="退場","S",IF(G10="失格","D",IF(G10="失格報告書","DR",IF(G10="得点","1",IF(G10="タイムアウト","T",""))))))))</f>
        <v/>
      </c>
      <c r="CA10" s="3" t="str">
        <f t="shared" ref="CA10:CA41" si="30">IF(B10=+$K$1,CL10,"")</f>
        <v/>
      </c>
      <c r="CB10" s="5" t="str">
        <f t="shared" ref="CB10:CB41" si="31">IF(B10=+$K$1,F10,"")</f>
        <v/>
      </c>
      <c r="CC10" s="7" t="str">
        <f t="shared" ref="CC10:CC73" si="32">IF(CB10=0,"",CB10)</f>
        <v/>
      </c>
      <c r="CD10" s="7" t="str">
        <f>IF(CA10="","",IF(CA10="1","",CA10))</f>
        <v/>
      </c>
      <c r="CE10" s="7" t="str">
        <f t="shared" ref="CE10:CE41" si="33">IF(B10=+$C$1,"",IF(CL10="○","1",IF(CL10="1","1","")))</f>
        <v/>
      </c>
      <c r="CF10" s="7" t="str">
        <f t="shared" ref="CF10:CF41" si="34">IF(B10=+$K$1,MID($E10,1,2),"")</f>
        <v/>
      </c>
      <c r="CG10" s="7" t="str">
        <f t="shared" ref="CG10:CG41" si="35">IF(B10=+$K$1,MID($E10,3,2),"")</f>
        <v/>
      </c>
      <c r="CH10" s="7" t="str">
        <f>IF(CI10="○","1",IF(CM10="得点","1",""))</f>
        <v/>
      </c>
      <c r="CI10" s="7" t="str">
        <f t="shared" ref="CI10:CI41" si="36">IF(B10=+$K$1,BM10,"")</f>
        <v/>
      </c>
      <c r="CJ10" s="7" t="str">
        <f t="shared" ref="CJ10:CJ41" si="37">IF(C10="","",IF(B10=+$K$1,C10,""))</f>
        <v/>
      </c>
      <c r="CK10" s="4"/>
      <c r="CL10" s="4" t="str">
        <f t="shared" ref="CL10:CL73" si="38">IF(G10="7m得点","○",IF(G10="7m失敗","×",IF(G10="警告","W",IF(G10="退場","S",IF(G10="失格","D",IF(G10="失格報告書","DR",IF(G10="得点","1",IF(G10="タイムアウト","T",""))))))))</f>
        <v/>
      </c>
      <c r="CM10" s="5" t="str">
        <f t="shared" ref="CM10:CM41" si="39">IF(B10=+$K$1,D10,"")</f>
        <v/>
      </c>
      <c r="CN10" s="1" t="str">
        <f>MID(H10,1,1)</f>
        <v/>
      </c>
      <c r="CO10" s="150" t="str">
        <f>MID(H10,2,1)</f>
        <v/>
      </c>
      <c r="CP10" s="150" t="str">
        <f>MID(H10,3,1)</f>
        <v/>
      </c>
      <c r="CQ10" s="7" t="str">
        <f>IF(CN10="1",CO10*10+CP10,"")</f>
        <v/>
      </c>
      <c r="CR10" s="7"/>
      <c r="CS10" s="7" t="str">
        <f>IF(CQ10="","",1)</f>
        <v/>
      </c>
      <c r="CT10" s="7" t="str">
        <f>IF(H10="","",MID(H10,4,2))</f>
        <v/>
      </c>
      <c r="CU10" s="7" t="str">
        <f>IF(H10="","",MID(H10,6,2))</f>
        <v/>
      </c>
      <c r="CV10" s="7" t="str">
        <f>IF(CX10="","",1)</f>
        <v/>
      </c>
      <c r="CW10" s="7"/>
      <c r="CX10" s="7" t="str">
        <f>IF(CN10="2",CO10*10+CP10,"")</f>
        <v/>
      </c>
    </row>
    <row r="11" spans="1:102" ht="17.25" customHeight="1" x14ac:dyDescent="0.2">
      <c r="A11" s="8">
        <v>2</v>
      </c>
      <c r="B11" s="135" t="str">
        <f>+C1</f>
        <v>aaaa</v>
      </c>
      <c r="C11" s="41">
        <v>1</v>
      </c>
      <c r="D11" s="133" t="s">
        <v>143</v>
      </c>
      <c r="E11" s="39" t="s">
        <v>142</v>
      </c>
      <c r="F11" s="43"/>
      <c r="G11" s="133"/>
      <c r="H11" s="153"/>
      <c r="I11" s="16" t="str">
        <f t="shared" si="0"/>
        <v>1</v>
      </c>
      <c r="J11" s="15" t="str">
        <f t="shared" si="1"/>
        <v/>
      </c>
      <c r="K11" s="15">
        <f>IF(BJ11="1",COUNTIF(BJ$10:BJ11,"1"),"")</f>
        <v>1</v>
      </c>
      <c r="L11" s="15" t="str">
        <f t="shared" si="2"/>
        <v>00</v>
      </c>
      <c r="M11" s="15" t="str">
        <f t="shared" si="3"/>
        <v>31</v>
      </c>
      <c r="N11" s="15" t="str">
        <f>IF(BK11="1",COUNTIF(BK$10:BK11,"1"),"")</f>
        <v/>
      </c>
      <c r="O11" s="15" t="str">
        <f t="shared" si="4"/>
        <v/>
      </c>
      <c r="P11" s="17" t="str">
        <f t="shared" si="5"/>
        <v/>
      </c>
      <c r="Q11" s="1"/>
      <c r="R11" s="229">
        <f>IF(試合情報とｻｲﾝ用①印刷!A19="","",試合情報とｻｲﾝ用①印刷!A19)</f>
        <v>2</v>
      </c>
      <c r="S11" s="230">
        <f t="shared" si="6"/>
        <v>1</v>
      </c>
      <c r="T11" s="230">
        <f t="shared" si="7"/>
        <v>0</v>
      </c>
      <c r="U11" s="230">
        <f t="shared" si="8"/>
        <v>0</v>
      </c>
      <c r="V11" s="230">
        <f t="shared" si="9"/>
        <v>0</v>
      </c>
      <c r="W11" s="230">
        <f t="shared" si="10"/>
        <v>0</v>
      </c>
      <c r="X11" s="231" t="s">
        <v>84</v>
      </c>
      <c r="Y11" s="229">
        <f>IF(試合情報とｻｲﾝ用①印刷!D19="","",試合情報とｻｲﾝ用①印刷!D19)</f>
        <v>2</v>
      </c>
      <c r="Z11" s="230">
        <f t="shared" si="11"/>
        <v>0</v>
      </c>
      <c r="AA11" s="230">
        <f t="shared" si="12"/>
        <v>0</v>
      </c>
      <c r="AB11" s="230">
        <f t="shared" si="13"/>
        <v>0</v>
      </c>
      <c r="AC11" s="230">
        <f t="shared" si="14"/>
        <v>0</v>
      </c>
      <c r="AD11" s="230">
        <f t="shared" si="15"/>
        <v>0</v>
      </c>
      <c r="AE11" s="231" t="s">
        <v>84</v>
      </c>
      <c r="AF11" s="230"/>
      <c r="AG11" s="230"/>
      <c r="AJ11" s="2">
        <f t="shared" ref="AJ11:AJ15" si="40">IF(BQ11="1",BO11,"")</f>
        <v>1</v>
      </c>
      <c r="AK11" s="2" t="str">
        <f t="shared" ref="AK11:AK15" si="41">IF(CE11="1",CC11,"")</f>
        <v/>
      </c>
      <c r="AL11" s="2" t="str">
        <f>IF(CS11=1,CQ11,"")</f>
        <v/>
      </c>
      <c r="AM11" s="2" t="str">
        <f t="shared" ref="AM11:AM74" si="42">IF($BP11="○",$BP11,"")</f>
        <v/>
      </c>
      <c r="AN11" s="2" t="str">
        <f t="shared" ref="AN11:AN74" si="43">IF($CD11="○",$CD11,"")</f>
        <v/>
      </c>
      <c r="AO11" s="2" t="str">
        <f t="shared" ref="AO11:AO74" si="44">IF($BP11="×",$BP11,"")</f>
        <v/>
      </c>
      <c r="AP11" s="2" t="str">
        <f t="shared" ref="AP11:AP74" si="45">IF($CD11="×",$CD11,"")</f>
        <v/>
      </c>
      <c r="AQ11" s="2" t="str">
        <f t="shared" ref="AQ11:AQ15" si="46">IF(BT11="1",BV11,"")</f>
        <v/>
      </c>
      <c r="AR11" s="2" t="str">
        <f t="shared" ref="AR11:AR15" si="47">IF(CH11="1",CJ11,"")</f>
        <v/>
      </c>
      <c r="AS11" s="2" t="str">
        <f>IF(CV11=1,CX11,"")</f>
        <v/>
      </c>
      <c r="AT11" s="2" t="str">
        <f t="shared" ref="AT11:AT74" si="48">IF($BU11="○",$BU11,"")</f>
        <v/>
      </c>
      <c r="AU11" s="2" t="str">
        <f t="shared" ref="AU11:AU74" si="49">IF($CI11="○",$CI11,"")</f>
        <v/>
      </c>
      <c r="AV11" s="2" t="str">
        <f t="shared" ref="AV11:AV74" si="50">IF($BU11="×",$BU11,"")</f>
        <v/>
      </c>
      <c r="AW11" s="2" t="str">
        <f t="shared" ref="AW11:AW74" si="51">IF($CI11="×",$CI11,"")</f>
        <v/>
      </c>
      <c r="AX11" s="2" t="str">
        <f t="shared" ref="AX11:AX74" si="52">UPPER(IF(BP11="W",BO11,IF(CD11="W",CC11," ")))</f>
        <v xml:space="preserve"> </v>
      </c>
      <c r="AY11" s="2" t="str">
        <f t="shared" si="16"/>
        <v xml:space="preserve"> </v>
      </c>
      <c r="AZ11" s="2" t="str">
        <f t="shared" si="17"/>
        <v xml:space="preserve"> </v>
      </c>
      <c r="BA11" s="2" t="str">
        <f t="shared" si="18"/>
        <v xml:space="preserve"> </v>
      </c>
      <c r="BB11" s="2"/>
      <c r="BC11" s="2" t="str">
        <f t="shared" ref="BC11:BC74" si="53">UPPER(IF(BU11="W",BV11,IF(CI11="W",CJ11,"")))</f>
        <v/>
      </c>
      <c r="BD11" s="2" t="str">
        <f t="shared" ref="BD11:BD74" si="54">UPPER(IF(BU11="S",BV11,IF(CI11="S",CJ11,"")))</f>
        <v/>
      </c>
      <c r="BE11" s="2" t="str">
        <f t="shared" ref="BE11:BE74" si="55">UPPER(IF(BU11="D",BV11,IF(CI11="D",CJ11,"")))</f>
        <v/>
      </c>
      <c r="BF11" s="2" t="str">
        <f t="shared" ref="BF11:BF74" si="56">UPPER(IF(BU11="DR",BV11,IF(CI11="DR",CJ11,"")))</f>
        <v/>
      </c>
      <c r="BJ11" s="11" t="str">
        <f>BQ11&amp;CE11&amp;CS11</f>
        <v>1</v>
      </c>
      <c r="BK11" s="13" t="str">
        <f>BT11&amp;CH11&amp;CV11</f>
        <v/>
      </c>
      <c r="BL11" s="4">
        <f t="shared" si="19"/>
        <v>1</v>
      </c>
      <c r="BM11" s="4" t="str">
        <f>IF(D11="7m得点","○",IF(D11="7m失敗","×",IF(D11="警告","W",IF(D11="退場","S",IF(D11="失格","D",IF(D11="失格報告書","DR",IF(D11="タイムアウト","T","")))))))</f>
        <v/>
      </c>
      <c r="BN11" s="4" t="str">
        <f t="shared" si="21"/>
        <v>得点</v>
      </c>
      <c r="BO11" s="7">
        <f t="shared" ref="BO11:BO74" si="57">IF(BL11=0,"",BL11)</f>
        <v>1</v>
      </c>
      <c r="BP11" s="7" t="str">
        <f t="shared" si="22"/>
        <v/>
      </c>
      <c r="BQ11" s="7" t="str">
        <f t="shared" ref="BQ11:BQ12" si="58">IF(BP11="○","1",IF(BN11="得点","1",""))</f>
        <v>1</v>
      </c>
      <c r="BR11" s="7" t="str">
        <f t="shared" si="23"/>
        <v>00</v>
      </c>
      <c r="BS11" s="7" t="str">
        <f t="shared" si="24"/>
        <v>31</v>
      </c>
      <c r="BT11" s="7" t="str">
        <f t="shared" si="25"/>
        <v/>
      </c>
      <c r="BU11" s="7" t="str">
        <f t="shared" ref="BU11:BU74" si="59">IF(BY11="1","",BY11)</f>
        <v/>
      </c>
      <c r="BV11" s="7" t="str">
        <f t="shared" ref="BV11:BV74" si="60">IF(BW11=0,"",BW11)</f>
        <v/>
      </c>
      <c r="BW11" s="3">
        <f t="shared" si="26"/>
        <v>0</v>
      </c>
      <c r="BX11" s="4" t="str">
        <f t="shared" si="27"/>
        <v/>
      </c>
      <c r="BY11" s="4" t="str">
        <f t="shared" si="28"/>
        <v/>
      </c>
      <c r="BZ11" s="5" t="str">
        <f>IF(G11="7m得点","○",IF(G11="7m失敗","×",IF(G11="警告","W",IF(G11="退場","S",IF(G11="失格","D",IF(G11="失格報告書","DR",IF(G11="得点","1",IF(G11="タイムアウト","T",""))))))))</f>
        <v/>
      </c>
      <c r="CA11" s="3" t="str">
        <f t="shared" si="30"/>
        <v/>
      </c>
      <c r="CB11" s="5" t="str">
        <f t="shared" si="31"/>
        <v/>
      </c>
      <c r="CC11" s="7" t="str">
        <f t="shared" si="32"/>
        <v/>
      </c>
      <c r="CD11" s="7" t="str">
        <f t="shared" ref="CD11:CD74" si="61">IF(CA11="","",IF(CA11="1","",CA11))</f>
        <v/>
      </c>
      <c r="CE11" s="7" t="str">
        <f t="shared" si="33"/>
        <v/>
      </c>
      <c r="CF11" s="7" t="str">
        <f t="shared" si="34"/>
        <v/>
      </c>
      <c r="CG11" s="7" t="str">
        <f t="shared" si="35"/>
        <v/>
      </c>
      <c r="CH11" s="7" t="str">
        <f t="shared" ref="CH11:CH74" si="62">IF(CI11="○","1",IF(CM11="得点","1",""))</f>
        <v/>
      </c>
      <c r="CI11" s="7" t="str">
        <f t="shared" si="36"/>
        <v/>
      </c>
      <c r="CJ11" s="7" t="str">
        <f t="shared" si="37"/>
        <v/>
      </c>
      <c r="CK11" s="4"/>
      <c r="CL11" s="4" t="str">
        <f t="shared" si="38"/>
        <v/>
      </c>
      <c r="CM11" s="5" t="str">
        <f t="shared" si="39"/>
        <v/>
      </c>
      <c r="CN11" s="1" t="str">
        <f>MID(H11,1,1)</f>
        <v/>
      </c>
      <c r="CO11" s="150" t="str">
        <f>MID(H11,2,1)</f>
        <v/>
      </c>
      <c r="CP11" s="150" t="str">
        <f>MID(H11,3,1)</f>
        <v/>
      </c>
      <c r="CQ11" s="7" t="str">
        <f>IF(CN11="1",CO11*10+CP11,"")</f>
        <v/>
      </c>
      <c r="CR11" s="7"/>
      <c r="CS11" s="7" t="str">
        <f>IF(CQ11="","",1)</f>
        <v/>
      </c>
      <c r="CT11" s="7" t="str">
        <f>IF(H11="","",MID(H11,4,2))</f>
        <v/>
      </c>
      <c r="CU11" s="7" t="str">
        <f>IF(H11="","",MID(H11,6,2))</f>
        <v/>
      </c>
      <c r="CV11" s="7" t="str">
        <f>IF(CX11="","",1)</f>
        <v/>
      </c>
      <c r="CW11" s="7"/>
      <c r="CX11" s="7" t="str">
        <f>IF(CN11="2",CO11*10+CP11,"")</f>
        <v/>
      </c>
    </row>
    <row r="12" spans="1:102" ht="17.25" customHeight="1" x14ac:dyDescent="0.2">
      <c r="A12" s="8">
        <v>3</v>
      </c>
      <c r="B12" s="135" t="str">
        <f>+K1</f>
        <v>bbbb</v>
      </c>
      <c r="C12" s="41"/>
      <c r="D12" s="133"/>
      <c r="E12" s="39" t="s">
        <v>144</v>
      </c>
      <c r="F12" s="43">
        <v>3</v>
      </c>
      <c r="G12" s="133" t="s">
        <v>143</v>
      </c>
      <c r="H12" s="153"/>
      <c r="I12" s="16" t="str">
        <f t="shared" si="0"/>
        <v>3</v>
      </c>
      <c r="J12" s="15" t="str">
        <f t="shared" si="1"/>
        <v/>
      </c>
      <c r="K12" s="15">
        <f>IF(BJ12="1",COUNTIF(BJ$10:BJ12,"1"),"")</f>
        <v>2</v>
      </c>
      <c r="L12" s="15" t="str">
        <f t="shared" si="2"/>
        <v>01</v>
      </c>
      <c r="M12" s="15" t="str">
        <f t="shared" si="3"/>
        <v>04</v>
      </c>
      <c r="N12" s="15" t="str">
        <f>IF(BK12="1",COUNTIF(BK$10:BK12,"1"),"")</f>
        <v/>
      </c>
      <c r="O12" s="15" t="str">
        <f t="shared" si="4"/>
        <v/>
      </c>
      <c r="P12" s="17" t="str">
        <f t="shared" si="5"/>
        <v/>
      </c>
      <c r="Q12" s="1"/>
      <c r="R12" s="229">
        <f>IF(試合情報とｻｲﾝ用①印刷!A20="","",試合情報とｻｲﾝ用①印刷!A20)</f>
        <v>3</v>
      </c>
      <c r="S12" s="230">
        <f t="shared" si="6"/>
        <v>1</v>
      </c>
      <c r="T12" s="230">
        <f t="shared" si="7"/>
        <v>1</v>
      </c>
      <c r="U12" s="230">
        <f t="shared" si="8"/>
        <v>0</v>
      </c>
      <c r="V12" s="230">
        <f t="shared" si="9"/>
        <v>0</v>
      </c>
      <c r="W12" s="230">
        <f t="shared" si="10"/>
        <v>0</v>
      </c>
      <c r="X12" s="231">
        <f>COUNTIF(AO:AP,X11)</f>
        <v>0</v>
      </c>
      <c r="Y12" s="229">
        <f>IF(試合情報とｻｲﾝ用①印刷!D20="","",試合情報とｻｲﾝ用①印刷!D20)</f>
        <v>3</v>
      </c>
      <c r="Z12" s="230">
        <f t="shared" si="11"/>
        <v>1</v>
      </c>
      <c r="AA12" s="230">
        <f t="shared" si="12"/>
        <v>0</v>
      </c>
      <c r="AB12" s="230">
        <f t="shared" si="13"/>
        <v>0</v>
      </c>
      <c r="AC12" s="230">
        <f t="shared" si="14"/>
        <v>0</v>
      </c>
      <c r="AD12" s="230">
        <f t="shared" si="15"/>
        <v>0</v>
      </c>
      <c r="AE12" s="232">
        <f>COUNTIF(AV:AW,AE11)</f>
        <v>0</v>
      </c>
      <c r="AF12" s="264"/>
      <c r="AG12" s="264"/>
      <c r="AJ12" s="2" t="str">
        <f t="shared" si="40"/>
        <v/>
      </c>
      <c r="AK12" s="2">
        <f t="shared" si="41"/>
        <v>3</v>
      </c>
      <c r="AL12" s="2" t="str">
        <f t="shared" ref="AL12:AL75" si="63">IF(CS12=1,CQ12,"")</f>
        <v/>
      </c>
      <c r="AM12" s="2" t="str">
        <f t="shared" si="42"/>
        <v/>
      </c>
      <c r="AN12" s="2" t="str">
        <f t="shared" si="43"/>
        <v/>
      </c>
      <c r="AO12" s="2" t="str">
        <f t="shared" si="44"/>
        <v/>
      </c>
      <c r="AP12" s="2" t="str">
        <f t="shared" si="45"/>
        <v/>
      </c>
      <c r="AQ12" s="2" t="str">
        <f t="shared" si="46"/>
        <v/>
      </c>
      <c r="AR12" s="2" t="str">
        <f t="shared" si="47"/>
        <v/>
      </c>
      <c r="AS12" s="2" t="str">
        <f t="shared" ref="AS12:AS75" si="64">IF(CV12=1,CX12,"")</f>
        <v/>
      </c>
      <c r="AT12" s="2" t="str">
        <f t="shared" si="48"/>
        <v/>
      </c>
      <c r="AU12" s="2" t="str">
        <f t="shared" si="49"/>
        <v/>
      </c>
      <c r="AV12" s="2" t="str">
        <f t="shared" si="50"/>
        <v/>
      </c>
      <c r="AW12" s="2" t="str">
        <f t="shared" si="51"/>
        <v/>
      </c>
      <c r="AX12" s="2" t="str">
        <f t="shared" si="52"/>
        <v xml:space="preserve"> </v>
      </c>
      <c r="AY12" s="2" t="str">
        <f t="shared" si="16"/>
        <v xml:space="preserve"> </v>
      </c>
      <c r="AZ12" s="2" t="str">
        <f t="shared" si="17"/>
        <v xml:space="preserve"> </v>
      </c>
      <c r="BA12" s="2" t="str">
        <f t="shared" si="18"/>
        <v xml:space="preserve"> </v>
      </c>
      <c r="BB12" s="2"/>
      <c r="BC12" s="2" t="str">
        <f t="shared" si="53"/>
        <v/>
      </c>
      <c r="BD12" s="2" t="str">
        <f t="shared" si="54"/>
        <v/>
      </c>
      <c r="BE12" s="2" t="str">
        <f t="shared" si="55"/>
        <v/>
      </c>
      <c r="BF12" s="2" t="str">
        <f t="shared" si="56"/>
        <v/>
      </c>
      <c r="BJ12" s="11" t="str">
        <f t="shared" ref="BJ12:BJ26" si="65">BQ12&amp;CE12&amp;CS12</f>
        <v>1</v>
      </c>
      <c r="BK12" s="13" t="str">
        <f t="shared" ref="BK12:BK26" si="66">BT12&amp;CH12&amp;CV12</f>
        <v/>
      </c>
      <c r="BL12" s="4" t="str">
        <f t="shared" si="19"/>
        <v/>
      </c>
      <c r="BM12" s="4" t="str">
        <f t="shared" si="20"/>
        <v/>
      </c>
      <c r="BN12" s="4" t="str">
        <f t="shared" si="21"/>
        <v/>
      </c>
      <c r="BO12" s="7" t="str">
        <f t="shared" si="57"/>
        <v/>
      </c>
      <c r="BP12" s="7" t="str">
        <f t="shared" si="22"/>
        <v/>
      </c>
      <c r="BQ12" s="7" t="str">
        <f t="shared" si="58"/>
        <v/>
      </c>
      <c r="BR12" s="7" t="str">
        <f t="shared" si="23"/>
        <v/>
      </c>
      <c r="BS12" s="7" t="str">
        <f t="shared" si="24"/>
        <v/>
      </c>
      <c r="BT12" s="7" t="str">
        <f t="shared" si="25"/>
        <v/>
      </c>
      <c r="BU12" s="7" t="str">
        <f t="shared" si="59"/>
        <v/>
      </c>
      <c r="BV12" s="7" t="str">
        <f t="shared" si="60"/>
        <v/>
      </c>
      <c r="BW12" s="3" t="str">
        <f t="shared" si="26"/>
        <v/>
      </c>
      <c r="BX12" s="4" t="str">
        <f t="shared" si="27"/>
        <v/>
      </c>
      <c r="BY12" s="4" t="str">
        <f t="shared" si="28"/>
        <v/>
      </c>
      <c r="BZ12" s="5" t="str">
        <f t="shared" si="29"/>
        <v>1</v>
      </c>
      <c r="CA12" s="3" t="str">
        <f t="shared" si="30"/>
        <v>1</v>
      </c>
      <c r="CB12" s="5">
        <f t="shared" si="31"/>
        <v>3</v>
      </c>
      <c r="CC12" s="7">
        <f t="shared" si="32"/>
        <v>3</v>
      </c>
      <c r="CD12" s="7" t="str">
        <f t="shared" si="61"/>
        <v/>
      </c>
      <c r="CE12" s="7" t="str">
        <f t="shared" si="33"/>
        <v>1</v>
      </c>
      <c r="CF12" s="7" t="str">
        <f t="shared" si="34"/>
        <v>01</v>
      </c>
      <c r="CG12" s="7" t="str">
        <f t="shared" si="35"/>
        <v>04</v>
      </c>
      <c r="CH12" s="7" t="str">
        <f t="shared" si="62"/>
        <v/>
      </c>
      <c r="CI12" s="7" t="str">
        <f t="shared" si="36"/>
        <v/>
      </c>
      <c r="CJ12" s="7" t="str">
        <f t="shared" si="37"/>
        <v/>
      </c>
      <c r="CK12" s="4"/>
      <c r="CL12" s="4" t="str">
        <f t="shared" si="38"/>
        <v>1</v>
      </c>
      <c r="CM12" s="5">
        <f t="shared" si="39"/>
        <v>0</v>
      </c>
      <c r="CN12" s="1" t="str">
        <f t="shared" ref="CN12:CN75" si="67">MID(H12,1,1)</f>
        <v/>
      </c>
      <c r="CO12" s="150" t="str">
        <f t="shared" ref="CO12:CO75" si="68">MID(H12,2,1)</f>
        <v/>
      </c>
      <c r="CP12" s="150" t="str">
        <f t="shared" ref="CP12:CP75" si="69">MID(H12,3,1)</f>
        <v/>
      </c>
      <c r="CQ12" s="7" t="str">
        <f t="shared" ref="CQ12:CQ75" si="70">IF(CN12="1",CO12*10+CP12,"")</f>
        <v/>
      </c>
      <c r="CR12" s="7"/>
      <c r="CS12" s="7" t="str">
        <f t="shared" ref="CS12:CS75" si="71">IF(CQ12="","",1)</f>
        <v/>
      </c>
      <c r="CT12" s="7" t="str">
        <f t="shared" ref="CT12:CT75" si="72">IF(H12="","",MID(H12,4,2))</f>
        <v/>
      </c>
      <c r="CU12" s="7" t="str">
        <f t="shared" ref="CU12:CU75" si="73">IF(H12="","",MID(H12,6,2))</f>
        <v/>
      </c>
      <c r="CV12" s="7" t="str">
        <f t="shared" ref="CV12:CV75" si="74">IF(CX12="","",1)</f>
        <v/>
      </c>
      <c r="CW12" s="7"/>
      <c r="CX12" s="7" t="str">
        <f t="shared" ref="CX12:CX75" si="75">IF(CN12="2",CO12*10+CP12,"")</f>
        <v/>
      </c>
    </row>
    <row r="13" spans="1:102" ht="17.25" customHeight="1" x14ac:dyDescent="0.2">
      <c r="A13" s="8">
        <v>4</v>
      </c>
      <c r="B13" s="135" t="str">
        <f>+C1</f>
        <v>aaaa</v>
      </c>
      <c r="C13" s="41">
        <v>2</v>
      </c>
      <c r="D13" s="133" t="s">
        <v>143</v>
      </c>
      <c r="E13" s="39" t="s">
        <v>145</v>
      </c>
      <c r="F13" s="43"/>
      <c r="G13" s="133"/>
      <c r="H13" s="153"/>
      <c r="I13" s="16" t="str">
        <f t="shared" si="0"/>
        <v>2</v>
      </c>
      <c r="J13" s="15" t="str">
        <f t="shared" si="1"/>
        <v/>
      </c>
      <c r="K13" s="15">
        <f>IF(BJ13="1",COUNTIF(BJ$10:BJ13,"1"),"")</f>
        <v>3</v>
      </c>
      <c r="L13" s="15" t="str">
        <f t="shared" si="2"/>
        <v>01</v>
      </c>
      <c r="M13" s="15" t="str">
        <f t="shared" si="3"/>
        <v>35</v>
      </c>
      <c r="N13" s="15" t="str">
        <f>IF(BK13="1",COUNTIF(BK$10:BK13,"1"),"")</f>
        <v/>
      </c>
      <c r="O13" s="15" t="str">
        <f t="shared" si="4"/>
        <v/>
      </c>
      <c r="P13" s="17" t="str">
        <f t="shared" si="5"/>
        <v/>
      </c>
      <c r="Q13" s="1"/>
      <c r="R13" s="229">
        <f>IF(試合情報とｻｲﾝ用①印刷!A21="","",試合情報とｻｲﾝ用①印刷!A21)</f>
        <v>4</v>
      </c>
      <c r="S13" s="230">
        <f t="shared" si="6"/>
        <v>0</v>
      </c>
      <c r="T13" s="230">
        <f t="shared" si="7"/>
        <v>0</v>
      </c>
      <c r="U13" s="230">
        <f t="shared" si="8"/>
        <v>0</v>
      </c>
      <c r="V13" s="230">
        <f t="shared" si="9"/>
        <v>0</v>
      </c>
      <c r="W13" s="230">
        <f t="shared" si="10"/>
        <v>0</v>
      </c>
      <c r="X13" s="231">
        <f>X10+X12</f>
        <v>0</v>
      </c>
      <c r="Y13" s="229">
        <f>IF(試合情報とｻｲﾝ用①印刷!D21="","",試合情報とｻｲﾝ用①印刷!D21)</f>
        <v>4</v>
      </c>
      <c r="Z13" s="230">
        <f t="shared" si="11"/>
        <v>1</v>
      </c>
      <c r="AA13" s="230">
        <f t="shared" si="12"/>
        <v>0</v>
      </c>
      <c r="AB13" s="230">
        <f t="shared" si="13"/>
        <v>0</v>
      </c>
      <c r="AC13" s="230">
        <f t="shared" si="14"/>
        <v>0</v>
      </c>
      <c r="AD13" s="230">
        <f t="shared" si="15"/>
        <v>0</v>
      </c>
      <c r="AE13" s="231">
        <f>AE10+AE12</f>
        <v>1</v>
      </c>
      <c r="AF13" s="230"/>
      <c r="AG13" s="230"/>
      <c r="AJ13" s="2">
        <f t="shared" si="40"/>
        <v>2</v>
      </c>
      <c r="AK13" s="2" t="str">
        <f t="shared" si="41"/>
        <v/>
      </c>
      <c r="AL13" s="2" t="str">
        <f t="shared" si="63"/>
        <v/>
      </c>
      <c r="AM13" s="2" t="str">
        <f t="shared" si="42"/>
        <v/>
      </c>
      <c r="AN13" s="2" t="str">
        <f t="shared" si="43"/>
        <v/>
      </c>
      <c r="AO13" s="2" t="str">
        <f t="shared" si="44"/>
        <v/>
      </c>
      <c r="AP13" s="2" t="str">
        <f t="shared" si="45"/>
        <v/>
      </c>
      <c r="AQ13" s="2" t="str">
        <f t="shared" si="46"/>
        <v/>
      </c>
      <c r="AR13" s="2" t="str">
        <f t="shared" si="47"/>
        <v/>
      </c>
      <c r="AS13" s="2" t="str">
        <f t="shared" si="64"/>
        <v/>
      </c>
      <c r="AT13" s="2" t="str">
        <f t="shared" si="48"/>
        <v/>
      </c>
      <c r="AU13" s="2" t="str">
        <f t="shared" si="49"/>
        <v/>
      </c>
      <c r="AV13" s="2" t="str">
        <f t="shared" si="50"/>
        <v/>
      </c>
      <c r="AW13" s="2" t="str">
        <f t="shared" si="51"/>
        <v/>
      </c>
      <c r="AX13" s="2" t="str">
        <f t="shared" si="52"/>
        <v xml:space="preserve"> </v>
      </c>
      <c r="AY13" s="2" t="str">
        <f t="shared" si="16"/>
        <v xml:space="preserve"> </v>
      </c>
      <c r="AZ13" s="2" t="str">
        <f t="shared" si="17"/>
        <v xml:space="preserve"> </v>
      </c>
      <c r="BA13" s="2" t="str">
        <f t="shared" si="18"/>
        <v xml:space="preserve"> </v>
      </c>
      <c r="BB13" s="2"/>
      <c r="BC13" s="2" t="str">
        <f t="shared" si="53"/>
        <v/>
      </c>
      <c r="BD13" s="2" t="str">
        <f t="shared" si="54"/>
        <v/>
      </c>
      <c r="BE13" s="2" t="str">
        <f t="shared" si="55"/>
        <v/>
      </c>
      <c r="BF13" s="2" t="str">
        <f t="shared" si="56"/>
        <v/>
      </c>
      <c r="BJ13" s="11" t="str">
        <f t="shared" si="65"/>
        <v>1</v>
      </c>
      <c r="BK13" s="13" t="str">
        <f t="shared" si="66"/>
        <v/>
      </c>
      <c r="BL13" s="4">
        <f t="shared" si="19"/>
        <v>2</v>
      </c>
      <c r="BM13" s="4" t="str">
        <f t="shared" si="20"/>
        <v/>
      </c>
      <c r="BN13" s="4" t="str">
        <f t="shared" si="21"/>
        <v>得点</v>
      </c>
      <c r="BO13" s="7">
        <f t="shared" si="57"/>
        <v>2</v>
      </c>
      <c r="BP13" s="7" t="str">
        <f t="shared" si="22"/>
        <v/>
      </c>
      <c r="BQ13" s="7" t="str">
        <f t="shared" ref="BQ13:BQ74" si="76">IF(BP13="○","1",IF(BN13="得点","1",""))</f>
        <v>1</v>
      </c>
      <c r="BR13" s="7" t="str">
        <f t="shared" si="23"/>
        <v>01</v>
      </c>
      <c r="BS13" s="7" t="str">
        <f t="shared" si="24"/>
        <v>35</v>
      </c>
      <c r="BT13" s="7" t="str">
        <f t="shared" si="25"/>
        <v/>
      </c>
      <c r="BU13" s="7" t="str">
        <f t="shared" si="59"/>
        <v/>
      </c>
      <c r="BV13" s="7" t="str">
        <f t="shared" si="60"/>
        <v/>
      </c>
      <c r="BW13" s="3">
        <f t="shared" si="26"/>
        <v>0</v>
      </c>
      <c r="BX13" s="4" t="str">
        <f t="shared" si="27"/>
        <v/>
      </c>
      <c r="BY13" s="4" t="str">
        <f t="shared" si="28"/>
        <v/>
      </c>
      <c r="BZ13" s="5" t="str">
        <f t="shared" si="29"/>
        <v/>
      </c>
      <c r="CA13" s="3" t="str">
        <f t="shared" si="30"/>
        <v/>
      </c>
      <c r="CB13" s="5" t="str">
        <f t="shared" si="31"/>
        <v/>
      </c>
      <c r="CC13" s="7" t="str">
        <f t="shared" si="32"/>
        <v/>
      </c>
      <c r="CD13" s="7" t="str">
        <f t="shared" si="61"/>
        <v/>
      </c>
      <c r="CE13" s="7" t="str">
        <f t="shared" si="33"/>
        <v/>
      </c>
      <c r="CF13" s="7" t="str">
        <f t="shared" si="34"/>
        <v/>
      </c>
      <c r="CG13" s="7" t="str">
        <f t="shared" si="35"/>
        <v/>
      </c>
      <c r="CH13" s="7" t="str">
        <f t="shared" si="62"/>
        <v/>
      </c>
      <c r="CI13" s="7" t="str">
        <f t="shared" si="36"/>
        <v/>
      </c>
      <c r="CJ13" s="7" t="str">
        <f t="shared" si="37"/>
        <v/>
      </c>
      <c r="CK13" s="4"/>
      <c r="CL13" s="4" t="str">
        <f>IF(G13="7m得点","○",IF(G13="7m失敗","×",IF(G13="警告","W",IF(G13="退場","S",IF(G13="失格","D",IF(G13="失格報告書","DR",IF(G13="得点","1",IF(G13="タイムアウト","T",""))))))))</f>
        <v/>
      </c>
      <c r="CM13" s="5" t="str">
        <f t="shared" si="39"/>
        <v/>
      </c>
      <c r="CN13" s="1" t="str">
        <f t="shared" si="67"/>
        <v/>
      </c>
      <c r="CO13" s="150" t="str">
        <f t="shared" si="68"/>
        <v/>
      </c>
      <c r="CP13" s="150" t="str">
        <f t="shared" si="69"/>
        <v/>
      </c>
      <c r="CQ13" s="7" t="str">
        <f t="shared" si="70"/>
        <v/>
      </c>
      <c r="CR13" s="7"/>
      <c r="CS13" s="7" t="str">
        <f t="shared" si="71"/>
        <v/>
      </c>
      <c r="CT13" s="7" t="str">
        <f t="shared" si="72"/>
        <v/>
      </c>
      <c r="CU13" s="7" t="str">
        <f t="shared" si="73"/>
        <v/>
      </c>
      <c r="CV13" s="7" t="str">
        <f t="shared" si="74"/>
        <v/>
      </c>
      <c r="CW13" s="7"/>
      <c r="CX13" s="7" t="str">
        <f t="shared" si="75"/>
        <v/>
      </c>
    </row>
    <row r="14" spans="1:102" ht="17.25" customHeight="1" x14ac:dyDescent="0.2">
      <c r="A14" s="8">
        <v>5</v>
      </c>
      <c r="B14" s="135" t="str">
        <f>+C1</f>
        <v>aaaa</v>
      </c>
      <c r="C14" s="41"/>
      <c r="D14" s="133"/>
      <c r="E14" s="39" t="s">
        <v>146</v>
      </c>
      <c r="F14" s="43">
        <v>3</v>
      </c>
      <c r="G14" s="133" t="s">
        <v>143</v>
      </c>
      <c r="H14" s="153"/>
      <c r="I14" s="16" t="str">
        <f t="shared" si="0"/>
        <v/>
      </c>
      <c r="J14" s="15" t="str">
        <f t="shared" si="1"/>
        <v/>
      </c>
      <c r="K14" s="15" t="str">
        <f>IF(BJ14="1",COUNTIF(BJ$10:BJ14,"1"),"")</f>
        <v/>
      </c>
      <c r="L14" s="15" t="str">
        <f t="shared" si="2"/>
        <v>02</v>
      </c>
      <c r="M14" s="15" t="str">
        <f t="shared" si="3"/>
        <v>31</v>
      </c>
      <c r="N14" s="15">
        <f>IF(BK14="1",COUNTIF(BK$10:BK14,"1"),"")</f>
        <v>1</v>
      </c>
      <c r="O14" s="15" t="str">
        <f t="shared" si="4"/>
        <v/>
      </c>
      <c r="P14" s="17" t="str">
        <f t="shared" si="5"/>
        <v>3</v>
      </c>
      <c r="Q14" s="1"/>
      <c r="R14" s="229">
        <f>IF(試合情報とｻｲﾝ用①印刷!A22="","",試合情報とｻｲﾝ用①印刷!A22)</f>
        <v>5</v>
      </c>
      <c r="S14" s="230">
        <f t="shared" si="6"/>
        <v>0</v>
      </c>
      <c r="T14" s="230">
        <f t="shared" si="7"/>
        <v>0</v>
      </c>
      <c r="U14" s="230">
        <f t="shared" si="8"/>
        <v>0</v>
      </c>
      <c r="V14" s="230">
        <f t="shared" si="9"/>
        <v>0</v>
      </c>
      <c r="W14" s="230">
        <f t="shared" si="10"/>
        <v>0</v>
      </c>
      <c r="X14" s="231"/>
      <c r="Y14" s="229">
        <f>IF(試合情報とｻｲﾝ用①印刷!D22="","",試合情報とｻｲﾝ用①印刷!D22)</f>
        <v>5</v>
      </c>
      <c r="Z14" s="230">
        <f t="shared" si="11"/>
        <v>0</v>
      </c>
      <c r="AA14" s="230">
        <f t="shared" si="12"/>
        <v>0</v>
      </c>
      <c r="AB14" s="230">
        <f t="shared" si="13"/>
        <v>0</v>
      </c>
      <c r="AC14" s="230">
        <f t="shared" si="14"/>
        <v>0</v>
      </c>
      <c r="AD14" s="230">
        <f t="shared" si="15"/>
        <v>0</v>
      </c>
      <c r="AE14" s="233"/>
      <c r="AF14" s="265"/>
      <c r="AG14" s="265"/>
      <c r="AJ14" s="2" t="str">
        <f t="shared" si="40"/>
        <v/>
      </c>
      <c r="AK14" s="2" t="str">
        <f t="shared" si="41"/>
        <v/>
      </c>
      <c r="AL14" s="2" t="str">
        <f t="shared" si="63"/>
        <v/>
      </c>
      <c r="AM14" s="2" t="str">
        <f t="shared" si="42"/>
        <v/>
      </c>
      <c r="AN14" s="2" t="str">
        <f t="shared" si="43"/>
        <v/>
      </c>
      <c r="AO14" s="2" t="str">
        <f t="shared" si="44"/>
        <v/>
      </c>
      <c r="AP14" s="2" t="str">
        <f t="shared" si="45"/>
        <v/>
      </c>
      <c r="AQ14" s="2">
        <f t="shared" si="46"/>
        <v>3</v>
      </c>
      <c r="AR14" s="2" t="str">
        <f t="shared" si="47"/>
        <v/>
      </c>
      <c r="AS14" s="2" t="str">
        <f t="shared" si="64"/>
        <v/>
      </c>
      <c r="AT14" s="2" t="str">
        <f t="shared" si="48"/>
        <v/>
      </c>
      <c r="AU14" s="2" t="str">
        <f t="shared" si="49"/>
        <v/>
      </c>
      <c r="AV14" s="2" t="str">
        <f t="shared" si="50"/>
        <v/>
      </c>
      <c r="AW14" s="2" t="str">
        <f t="shared" si="51"/>
        <v/>
      </c>
      <c r="AX14" s="2" t="str">
        <f t="shared" si="52"/>
        <v xml:space="preserve"> </v>
      </c>
      <c r="AY14" s="2" t="str">
        <f t="shared" si="16"/>
        <v xml:space="preserve"> </v>
      </c>
      <c r="AZ14" s="2" t="str">
        <f t="shared" si="17"/>
        <v xml:space="preserve"> </v>
      </c>
      <c r="BA14" s="2" t="str">
        <f t="shared" si="18"/>
        <v xml:space="preserve"> </v>
      </c>
      <c r="BB14" s="2"/>
      <c r="BC14" s="2" t="str">
        <f t="shared" si="53"/>
        <v/>
      </c>
      <c r="BD14" s="2" t="str">
        <f t="shared" si="54"/>
        <v/>
      </c>
      <c r="BE14" s="2" t="str">
        <f t="shared" si="55"/>
        <v/>
      </c>
      <c r="BF14" s="2" t="str">
        <f t="shared" si="56"/>
        <v/>
      </c>
      <c r="BJ14" s="11" t="str">
        <f t="shared" si="65"/>
        <v/>
      </c>
      <c r="BK14" s="13" t="str">
        <f t="shared" si="66"/>
        <v>1</v>
      </c>
      <c r="BL14" s="4">
        <f t="shared" si="19"/>
        <v>0</v>
      </c>
      <c r="BM14" s="4" t="str">
        <f t="shared" si="20"/>
        <v/>
      </c>
      <c r="BN14" s="4">
        <f t="shared" si="21"/>
        <v>0</v>
      </c>
      <c r="BO14" s="7" t="str">
        <f t="shared" si="57"/>
        <v/>
      </c>
      <c r="BP14" s="7" t="str">
        <f t="shared" si="22"/>
        <v/>
      </c>
      <c r="BQ14" s="7" t="str">
        <f t="shared" si="76"/>
        <v/>
      </c>
      <c r="BR14" s="7" t="str">
        <f t="shared" si="23"/>
        <v>02</v>
      </c>
      <c r="BS14" s="7" t="str">
        <f t="shared" si="24"/>
        <v>31</v>
      </c>
      <c r="BT14" s="7" t="str">
        <f t="shared" si="25"/>
        <v>1</v>
      </c>
      <c r="BU14" s="7" t="str">
        <f t="shared" si="59"/>
        <v/>
      </c>
      <c r="BV14" s="7">
        <f t="shared" si="60"/>
        <v>3</v>
      </c>
      <c r="BW14" s="3">
        <f t="shared" si="26"/>
        <v>3</v>
      </c>
      <c r="BX14" s="4" t="str">
        <f t="shared" si="27"/>
        <v>1</v>
      </c>
      <c r="BY14" s="4" t="str">
        <f t="shared" si="28"/>
        <v>1</v>
      </c>
      <c r="BZ14" s="5" t="str">
        <f t="shared" si="29"/>
        <v>1</v>
      </c>
      <c r="CA14" s="3" t="str">
        <f t="shared" si="30"/>
        <v/>
      </c>
      <c r="CB14" s="5" t="str">
        <f t="shared" si="31"/>
        <v/>
      </c>
      <c r="CC14" s="7" t="str">
        <f t="shared" si="32"/>
        <v/>
      </c>
      <c r="CD14" s="7" t="str">
        <f t="shared" si="61"/>
        <v/>
      </c>
      <c r="CE14" s="7" t="str">
        <f t="shared" si="33"/>
        <v/>
      </c>
      <c r="CF14" s="7" t="str">
        <f t="shared" si="34"/>
        <v/>
      </c>
      <c r="CG14" s="7" t="str">
        <f t="shared" si="35"/>
        <v/>
      </c>
      <c r="CH14" s="7" t="str">
        <f t="shared" si="62"/>
        <v/>
      </c>
      <c r="CI14" s="7" t="str">
        <f t="shared" si="36"/>
        <v/>
      </c>
      <c r="CJ14" s="7" t="str">
        <f t="shared" si="37"/>
        <v/>
      </c>
      <c r="CK14" s="4"/>
      <c r="CL14" s="4" t="str">
        <f t="shared" si="38"/>
        <v>1</v>
      </c>
      <c r="CM14" s="5" t="str">
        <f t="shared" si="39"/>
        <v/>
      </c>
      <c r="CN14" s="1" t="str">
        <f t="shared" si="67"/>
        <v/>
      </c>
      <c r="CO14" s="150" t="str">
        <f t="shared" si="68"/>
        <v/>
      </c>
      <c r="CP14" s="150" t="str">
        <f t="shared" si="69"/>
        <v/>
      </c>
      <c r="CQ14" s="7" t="str">
        <f t="shared" si="70"/>
        <v/>
      </c>
      <c r="CR14" s="7"/>
      <c r="CS14" s="7" t="str">
        <f t="shared" si="71"/>
        <v/>
      </c>
      <c r="CT14" s="7" t="str">
        <f t="shared" si="72"/>
        <v/>
      </c>
      <c r="CU14" s="7" t="str">
        <f t="shared" si="73"/>
        <v/>
      </c>
      <c r="CV14" s="7" t="str">
        <f t="shared" si="74"/>
        <v/>
      </c>
      <c r="CW14" s="7"/>
      <c r="CX14" s="7" t="str">
        <f t="shared" si="75"/>
        <v/>
      </c>
    </row>
    <row r="15" spans="1:102" ht="17.25" customHeight="1" x14ac:dyDescent="0.2">
      <c r="A15" s="8">
        <v>6</v>
      </c>
      <c r="B15" s="135" t="str">
        <f>+C1</f>
        <v>aaaa</v>
      </c>
      <c r="C15" s="41">
        <v>3</v>
      </c>
      <c r="D15" s="133" t="s">
        <v>148</v>
      </c>
      <c r="E15" s="39" t="s">
        <v>147</v>
      </c>
      <c r="F15" s="43">
        <v>4</v>
      </c>
      <c r="G15" s="133" t="s">
        <v>149</v>
      </c>
      <c r="H15" s="153"/>
      <c r="I15" s="16" t="str">
        <f t="shared" si="0"/>
        <v>3</v>
      </c>
      <c r="J15" s="15" t="str">
        <f t="shared" si="1"/>
        <v>W</v>
      </c>
      <c r="K15" s="15" t="str">
        <f>IF(BJ15="1",COUNTIF(BJ$10:BJ15,"1"),"")</f>
        <v/>
      </c>
      <c r="L15" s="15" t="str">
        <f t="shared" si="2"/>
        <v>03</v>
      </c>
      <c r="M15" s="15" t="str">
        <f t="shared" si="3"/>
        <v>35</v>
      </c>
      <c r="N15" s="15">
        <f>IF(BK15="1",COUNTIF(BK$10:BK15,"1"),"")</f>
        <v>2</v>
      </c>
      <c r="O15" s="15" t="str">
        <f t="shared" si="4"/>
        <v>○</v>
      </c>
      <c r="P15" s="17" t="str">
        <f t="shared" si="5"/>
        <v>4</v>
      </c>
      <c r="Q15" s="1"/>
      <c r="R15" s="229">
        <f>IF(試合情報とｻｲﾝ用①印刷!A23="","",試合情報とｻｲﾝ用①印刷!A23)</f>
        <v>6</v>
      </c>
      <c r="S15" s="230">
        <f t="shared" si="6"/>
        <v>0</v>
      </c>
      <c r="T15" s="230">
        <f t="shared" si="7"/>
        <v>0</v>
      </c>
      <c r="U15" s="230">
        <f t="shared" si="8"/>
        <v>0</v>
      </c>
      <c r="V15" s="230">
        <f t="shared" si="9"/>
        <v>0</v>
      </c>
      <c r="W15" s="230">
        <f t="shared" si="10"/>
        <v>0</v>
      </c>
      <c r="X15" s="231"/>
      <c r="Y15" s="229">
        <f>IF(試合情報とｻｲﾝ用①印刷!D23="","",試合情報とｻｲﾝ用①印刷!D23)</f>
        <v>6</v>
      </c>
      <c r="Z15" s="230">
        <f t="shared" si="11"/>
        <v>0</v>
      </c>
      <c r="AA15" s="230">
        <f t="shared" si="12"/>
        <v>0</v>
      </c>
      <c r="AB15" s="230">
        <f t="shared" si="13"/>
        <v>0</v>
      </c>
      <c r="AC15" s="230">
        <f t="shared" si="14"/>
        <v>0</v>
      </c>
      <c r="AD15" s="230">
        <f t="shared" si="15"/>
        <v>0</v>
      </c>
      <c r="AE15" s="231"/>
      <c r="AF15" s="230"/>
      <c r="AG15" s="230"/>
      <c r="AJ15" s="2" t="str">
        <f t="shared" si="40"/>
        <v/>
      </c>
      <c r="AK15" s="2" t="str">
        <f t="shared" si="41"/>
        <v/>
      </c>
      <c r="AL15" s="2" t="str">
        <f t="shared" si="63"/>
        <v/>
      </c>
      <c r="AM15" s="2" t="str">
        <f t="shared" si="42"/>
        <v/>
      </c>
      <c r="AN15" s="2" t="str">
        <f t="shared" si="43"/>
        <v/>
      </c>
      <c r="AO15" s="2" t="str">
        <f t="shared" si="44"/>
        <v/>
      </c>
      <c r="AP15" s="2" t="str">
        <f t="shared" si="45"/>
        <v/>
      </c>
      <c r="AQ15" s="2">
        <f t="shared" si="46"/>
        <v>4</v>
      </c>
      <c r="AR15" s="2" t="str">
        <f t="shared" si="47"/>
        <v/>
      </c>
      <c r="AS15" s="2" t="str">
        <f t="shared" si="64"/>
        <v/>
      </c>
      <c r="AT15" s="2" t="str">
        <f t="shared" si="48"/>
        <v>○</v>
      </c>
      <c r="AU15" s="2" t="str">
        <f t="shared" si="49"/>
        <v/>
      </c>
      <c r="AV15" s="2" t="str">
        <f t="shared" si="50"/>
        <v/>
      </c>
      <c r="AW15" s="2" t="str">
        <f t="shared" si="51"/>
        <v/>
      </c>
      <c r="AX15" s="2" t="str">
        <f t="shared" si="52"/>
        <v>3</v>
      </c>
      <c r="AY15" s="2" t="str">
        <f t="shared" si="16"/>
        <v xml:space="preserve"> </v>
      </c>
      <c r="AZ15" s="2" t="str">
        <f t="shared" si="17"/>
        <v xml:space="preserve"> </v>
      </c>
      <c r="BA15" s="2" t="str">
        <f t="shared" si="18"/>
        <v xml:space="preserve"> </v>
      </c>
      <c r="BB15" s="2"/>
      <c r="BC15" s="2" t="str">
        <f t="shared" si="53"/>
        <v/>
      </c>
      <c r="BD15" s="2" t="str">
        <f t="shared" si="54"/>
        <v/>
      </c>
      <c r="BE15" s="2" t="str">
        <f t="shared" si="55"/>
        <v/>
      </c>
      <c r="BF15" s="2" t="str">
        <f t="shared" si="56"/>
        <v/>
      </c>
      <c r="BG15" s="2"/>
      <c r="BJ15" s="11" t="str">
        <f t="shared" si="65"/>
        <v/>
      </c>
      <c r="BK15" s="13" t="str">
        <f t="shared" si="66"/>
        <v>1</v>
      </c>
      <c r="BL15" s="4">
        <f t="shared" si="19"/>
        <v>3</v>
      </c>
      <c r="BM15" s="4" t="str">
        <f t="shared" si="20"/>
        <v>W</v>
      </c>
      <c r="BN15" s="4" t="str">
        <f t="shared" si="21"/>
        <v>警告</v>
      </c>
      <c r="BO15" s="7">
        <f t="shared" si="57"/>
        <v>3</v>
      </c>
      <c r="BP15" s="7" t="str">
        <f t="shared" si="22"/>
        <v>W</v>
      </c>
      <c r="BQ15" s="7" t="str">
        <f t="shared" si="76"/>
        <v/>
      </c>
      <c r="BR15" s="7" t="str">
        <f t="shared" si="23"/>
        <v>03</v>
      </c>
      <c r="BS15" s="7" t="str">
        <f t="shared" si="24"/>
        <v>35</v>
      </c>
      <c r="BT15" s="7" t="str">
        <f t="shared" si="25"/>
        <v>1</v>
      </c>
      <c r="BU15" s="7" t="str">
        <f t="shared" si="59"/>
        <v>○</v>
      </c>
      <c r="BV15" s="7">
        <f t="shared" si="60"/>
        <v>4</v>
      </c>
      <c r="BW15" s="3">
        <f t="shared" si="26"/>
        <v>4</v>
      </c>
      <c r="BX15" s="4" t="str">
        <f t="shared" si="27"/>
        <v>○</v>
      </c>
      <c r="BY15" s="4" t="str">
        <f t="shared" si="28"/>
        <v>○</v>
      </c>
      <c r="BZ15" s="5" t="str">
        <f t="shared" si="29"/>
        <v>○</v>
      </c>
      <c r="CA15" s="3" t="str">
        <f t="shared" si="30"/>
        <v/>
      </c>
      <c r="CB15" s="5" t="str">
        <f t="shared" si="31"/>
        <v/>
      </c>
      <c r="CC15" s="7" t="str">
        <f t="shared" si="32"/>
        <v/>
      </c>
      <c r="CD15" s="7" t="str">
        <f t="shared" si="61"/>
        <v/>
      </c>
      <c r="CE15" s="7" t="str">
        <f t="shared" si="33"/>
        <v/>
      </c>
      <c r="CF15" s="7" t="str">
        <f t="shared" si="34"/>
        <v/>
      </c>
      <c r="CG15" s="7" t="str">
        <f t="shared" si="35"/>
        <v/>
      </c>
      <c r="CH15" s="7" t="str">
        <f t="shared" si="62"/>
        <v/>
      </c>
      <c r="CI15" s="7" t="str">
        <f t="shared" si="36"/>
        <v/>
      </c>
      <c r="CJ15" s="7" t="str">
        <f t="shared" si="37"/>
        <v/>
      </c>
      <c r="CK15" s="4"/>
      <c r="CL15" s="4" t="str">
        <f t="shared" si="38"/>
        <v>○</v>
      </c>
      <c r="CM15" s="5" t="str">
        <f t="shared" si="39"/>
        <v/>
      </c>
      <c r="CN15" s="1" t="str">
        <f t="shared" si="67"/>
        <v/>
      </c>
      <c r="CO15" s="150" t="str">
        <f t="shared" si="68"/>
        <v/>
      </c>
      <c r="CP15" s="150" t="str">
        <f t="shared" si="69"/>
        <v/>
      </c>
      <c r="CQ15" s="7" t="str">
        <f t="shared" si="70"/>
        <v/>
      </c>
      <c r="CR15" s="7"/>
      <c r="CS15" s="7" t="str">
        <f t="shared" si="71"/>
        <v/>
      </c>
      <c r="CT15" s="7" t="str">
        <f t="shared" si="72"/>
        <v/>
      </c>
      <c r="CU15" s="7" t="str">
        <f t="shared" si="73"/>
        <v/>
      </c>
      <c r="CV15" s="7" t="str">
        <f t="shared" si="74"/>
        <v/>
      </c>
      <c r="CW15" s="7"/>
      <c r="CX15" s="7" t="str">
        <f t="shared" si="75"/>
        <v/>
      </c>
    </row>
    <row r="16" spans="1:102" ht="17.25" customHeight="1" x14ac:dyDescent="0.2">
      <c r="A16" s="8">
        <v>7</v>
      </c>
      <c r="B16" s="135" t="str">
        <f>+C1</f>
        <v>aaaa</v>
      </c>
      <c r="C16" s="41">
        <v>16</v>
      </c>
      <c r="D16" s="133" t="s">
        <v>143</v>
      </c>
      <c r="E16" s="39"/>
      <c r="F16" s="43"/>
      <c r="G16" s="133"/>
      <c r="H16" s="153"/>
      <c r="I16" s="16" t="str">
        <f t="shared" si="0"/>
        <v>16</v>
      </c>
      <c r="J16" s="15" t="str">
        <f t="shared" si="1"/>
        <v/>
      </c>
      <c r="K16" s="15">
        <f>IF(BJ16="1",COUNTIF(BJ$10:BJ16,"1"),"")</f>
        <v>4</v>
      </c>
      <c r="L16" s="15" t="str">
        <f t="shared" si="2"/>
        <v/>
      </c>
      <c r="M16" s="15" t="str">
        <f t="shared" si="3"/>
        <v/>
      </c>
      <c r="N16" s="15" t="str">
        <f>IF(BK16="1",COUNTIF(BK$10:BK16,"1"),"")</f>
        <v/>
      </c>
      <c r="O16" s="15" t="str">
        <f t="shared" si="4"/>
        <v/>
      </c>
      <c r="P16" s="17" t="str">
        <f t="shared" si="5"/>
        <v/>
      </c>
      <c r="Q16" s="1"/>
      <c r="R16" s="229">
        <f>IF(試合情報とｻｲﾝ用①印刷!A24="","",試合情報とｻｲﾝ用①印刷!A24)</f>
        <v>7</v>
      </c>
      <c r="S16" s="230">
        <f t="shared" si="6"/>
        <v>0</v>
      </c>
      <c r="T16" s="230">
        <f t="shared" si="7"/>
        <v>0</v>
      </c>
      <c r="U16" s="230">
        <f t="shared" si="8"/>
        <v>0</v>
      </c>
      <c r="V16" s="230">
        <f t="shared" si="9"/>
        <v>0</v>
      </c>
      <c r="W16" s="230">
        <f t="shared" si="10"/>
        <v>0</v>
      </c>
      <c r="X16" s="231"/>
      <c r="Y16" s="229">
        <f>IF(試合情報とｻｲﾝ用①印刷!D24="","",試合情報とｻｲﾝ用①印刷!D24)</f>
        <v>7</v>
      </c>
      <c r="Z16" s="230">
        <f t="shared" si="11"/>
        <v>0</v>
      </c>
      <c r="AA16" s="230">
        <f t="shared" si="12"/>
        <v>0</v>
      </c>
      <c r="AB16" s="230">
        <f t="shared" si="13"/>
        <v>0</v>
      </c>
      <c r="AC16" s="230">
        <f t="shared" si="14"/>
        <v>0</v>
      </c>
      <c r="AD16" s="230">
        <f t="shared" si="15"/>
        <v>0</v>
      </c>
      <c r="AE16" s="231"/>
      <c r="AF16" s="230"/>
      <c r="AG16" s="230"/>
      <c r="AJ16" s="2">
        <f t="shared" ref="AJ16:AJ79" si="77">IF(BQ16="1",BO16,"")</f>
        <v>16</v>
      </c>
      <c r="AK16" s="2" t="str">
        <f t="shared" ref="AK16:AK79" si="78">IF(CE16="1",CC16,"")</f>
        <v/>
      </c>
      <c r="AL16" s="2" t="str">
        <f t="shared" si="63"/>
        <v/>
      </c>
      <c r="AM16" s="2" t="str">
        <f t="shared" si="42"/>
        <v/>
      </c>
      <c r="AN16" s="2" t="str">
        <f t="shared" si="43"/>
        <v/>
      </c>
      <c r="AO16" s="2" t="str">
        <f t="shared" si="44"/>
        <v/>
      </c>
      <c r="AP16" s="2" t="str">
        <f t="shared" si="45"/>
        <v/>
      </c>
      <c r="AQ16" s="2" t="str">
        <f t="shared" ref="AQ16:AQ79" si="79">IF(BT16="1",BV16,"")</f>
        <v/>
      </c>
      <c r="AR16" s="2" t="str">
        <f t="shared" ref="AR16:AR79" si="80">IF(CH16="1",CJ16,"")</f>
        <v/>
      </c>
      <c r="AS16" s="2" t="str">
        <f t="shared" si="64"/>
        <v/>
      </c>
      <c r="AT16" s="2" t="str">
        <f t="shared" si="48"/>
        <v/>
      </c>
      <c r="AU16" s="2" t="str">
        <f t="shared" si="49"/>
        <v/>
      </c>
      <c r="AV16" s="2" t="str">
        <f t="shared" si="50"/>
        <v/>
      </c>
      <c r="AW16" s="2" t="str">
        <f t="shared" si="51"/>
        <v/>
      </c>
      <c r="AX16" s="2" t="str">
        <f t="shared" si="52"/>
        <v xml:space="preserve"> </v>
      </c>
      <c r="AY16" s="2" t="str">
        <f t="shared" si="16"/>
        <v xml:space="preserve"> </v>
      </c>
      <c r="AZ16" s="2" t="str">
        <f t="shared" si="17"/>
        <v xml:space="preserve"> </v>
      </c>
      <c r="BA16" s="2" t="str">
        <f t="shared" si="18"/>
        <v xml:space="preserve"> </v>
      </c>
      <c r="BB16" s="2"/>
      <c r="BC16" s="2" t="str">
        <f t="shared" si="53"/>
        <v/>
      </c>
      <c r="BD16" s="2" t="str">
        <f t="shared" si="54"/>
        <v/>
      </c>
      <c r="BE16" s="2" t="str">
        <f t="shared" si="55"/>
        <v/>
      </c>
      <c r="BF16" s="2" t="str">
        <f t="shared" si="56"/>
        <v/>
      </c>
      <c r="BJ16" s="11" t="str">
        <f t="shared" si="65"/>
        <v>1</v>
      </c>
      <c r="BK16" s="13" t="str">
        <f t="shared" si="66"/>
        <v/>
      </c>
      <c r="BL16" s="4">
        <f t="shared" si="19"/>
        <v>16</v>
      </c>
      <c r="BM16" s="4" t="str">
        <f t="shared" si="20"/>
        <v/>
      </c>
      <c r="BN16" s="4" t="str">
        <f t="shared" si="21"/>
        <v>得点</v>
      </c>
      <c r="BO16" s="7">
        <f t="shared" si="57"/>
        <v>16</v>
      </c>
      <c r="BP16" s="7" t="str">
        <f t="shared" si="22"/>
        <v/>
      </c>
      <c r="BQ16" s="7" t="str">
        <f t="shared" si="76"/>
        <v>1</v>
      </c>
      <c r="BR16" s="7" t="str">
        <f t="shared" si="23"/>
        <v/>
      </c>
      <c r="BS16" s="7" t="str">
        <f t="shared" si="24"/>
        <v/>
      </c>
      <c r="BT16" s="7" t="str">
        <f t="shared" si="25"/>
        <v/>
      </c>
      <c r="BU16" s="7" t="str">
        <f t="shared" si="59"/>
        <v/>
      </c>
      <c r="BV16" s="7" t="str">
        <f t="shared" si="60"/>
        <v/>
      </c>
      <c r="BW16" s="3">
        <f t="shared" si="26"/>
        <v>0</v>
      </c>
      <c r="BX16" s="4" t="str">
        <f t="shared" si="27"/>
        <v/>
      </c>
      <c r="BY16" s="4" t="str">
        <f t="shared" si="28"/>
        <v/>
      </c>
      <c r="BZ16" s="5" t="str">
        <f t="shared" si="29"/>
        <v/>
      </c>
      <c r="CA16" s="3" t="str">
        <f t="shared" si="30"/>
        <v/>
      </c>
      <c r="CB16" s="5" t="str">
        <f t="shared" si="31"/>
        <v/>
      </c>
      <c r="CC16" s="7" t="str">
        <f t="shared" si="32"/>
        <v/>
      </c>
      <c r="CD16" s="7" t="str">
        <f t="shared" si="61"/>
        <v/>
      </c>
      <c r="CE16" s="7" t="str">
        <f t="shared" si="33"/>
        <v/>
      </c>
      <c r="CF16" s="7" t="str">
        <f t="shared" si="34"/>
        <v/>
      </c>
      <c r="CG16" s="7" t="str">
        <f t="shared" si="35"/>
        <v/>
      </c>
      <c r="CH16" s="7" t="str">
        <f t="shared" si="62"/>
        <v/>
      </c>
      <c r="CI16" s="7" t="str">
        <f t="shared" si="36"/>
        <v/>
      </c>
      <c r="CJ16" s="7" t="str">
        <f t="shared" si="37"/>
        <v/>
      </c>
      <c r="CK16" s="4"/>
      <c r="CL16" s="4" t="str">
        <f t="shared" si="38"/>
        <v/>
      </c>
      <c r="CM16" s="5" t="str">
        <f t="shared" si="39"/>
        <v/>
      </c>
      <c r="CN16" s="1" t="str">
        <f t="shared" si="67"/>
        <v/>
      </c>
      <c r="CO16" s="150" t="str">
        <f t="shared" si="68"/>
        <v/>
      </c>
      <c r="CP16" s="150" t="str">
        <f t="shared" si="69"/>
        <v/>
      </c>
      <c r="CQ16" s="7" t="str">
        <f t="shared" si="70"/>
        <v/>
      </c>
      <c r="CR16" s="7"/>
      <c r="CS16" s="7" t="str">
        <f t="shared" si="71"/>
        <v/>
      </c>
      <c r="CT16" s="7" t="str">
        <f t="shared" si="72"/>
        <v/>
      </c>
      <c r="CU16" s="7" t="str">
        <f t="shared" si="73"/>
        <v/>
      </c>
      <c r="CV16" s="7" t="str">
        <f t="shared" si="74"/>
        <v/>
      </c>
      <c r="CW16" s="7"/>
      <c r="CX16" s="7" t="str">
        <f t="shared" si="75"/>
        <v/>
      </c>
    </row>
    <row r="17" spans="1:102" ht="17.25" customHeight="1" x14ac:dyDescent="0.2">
      <c r="A17" s="8">
        <v>8</v>
      </c>
      <c r="B17" s="135" t="str">
        <f>+C1</f>
        <v>aaaa</v>
      </c>
      <c r="C17" s="41">
        <v>16</v>
      </c>
      <c r="D17" s="133" t="s">
        <v>148</v>
      </c>
      <c r="E17" s="39"/>
      <c r="F17" s="43"/>
      <c r="G17" s="133"/>
      <c r="H17" s="154"/>
      <c r="I17" s="16" t="str">
        <f t="shared" si="0"/>
        <v>16</v>
      </c>
      <c r="J17" s="15" t="str">
        <f t="shared" si="1"/>
        <v>W</v>
      </c>
      <c r="K17" s="15" t="str">
        <f>IF(BJ17="1",COUNTIF(BJ$10:BJ17,"1"),"")</f>
        <v/>
      </c>
      <c r="L17" s="15" t="str">
        <f t="shared" si="2"/>
        <v/>
      </c>
      <c r="M17" s="15" t="str">
        <f t="shared" si="3"/>
        <v/>
      </c>
      <c r="N17" s="15" t="str">
        <f>IF(BK17="1",COUNTIF(BK$10:BK17,"1"),"")</f>
        <v/>
      </c>
      <c r="O17" s="15" t="str">
        <f t="shared" si="4"/>
        <v/>
      </c>
      <c r="P17" s="17" t="str">
        <f t="shared" si="5"/>
        <v/>
      </c>
      <c r="Q17" s="1"/>
      <c r="R17" s="229">
        <f>IF(試合情報とｻｲﾝ用①印刷!A25="","",試合情報とｻｲﾝ用①印刷!A25)</f>
        <v>8</v>
      </c>
      <c r="S17" s="230">
        <f t="shared" si="6"/>
        <v>0</v>
      </c>
      <c r="T17" s="230">
        <f t="shared" si="7"/>
        <v>0</v>
      </c>
      <c r="U17" s="230">
        <f t="shared" si="8"/>
        <v>0</v>
      </c>
      <c r="V17" s="230">
        <f t="shared" si="9"/>
        <v>0</v>
      </c>
      <c r="W17" s="230">
        <f t="shared" si="10"/>
        <v>0</v>
      </c>
      <c r="X17" s="231"/>
      <c r="Y17" s="229">
        <f>IF(試合情報とｻｲﾝ用①印刷!D25="","",試合情報とｻｲﾝ用①印刷!D25)</f>
        <v>8</v>
      </c>
      <c r="Z17" s="230">
        <f t="shared" si="11"/>
        <v>0</v>
      </c>
      <c r="AA17" s="230">
        <f t="shared" si="12"/>
        <v>0</v>
      </c>
      <c r="AB17" s="230">
        <f t="shared" si="13"/>
        <v>0</v>
      </c>
      <c r="AC17" s="230">
        <f t="shared" si="14"/>
        <v>0</v>
      </c>
      <c r="AD17" s="230">
        <f t="shared" si="15"/>
        <v>0</v>
      </c>
      <c r="AE17" s="231"/>
      <c r="AF17" s="230"/>
      <c r="AG17" s="230"/>
      <c r="AJ17" s="2" t="str">
        <f t="shared" si="77"/>
        <v/>
      </c>
      <c r="AK17" s="2" t="str">
        <f t="shared" si="78"/>
        <v/>
      </c>
      <c r="AL17" s="2" t="str">
        <f t="shared" si="63"/>
        <v/>
      </c>
      <c r="AM17" s="2" t="str">
        <f t="shared" si="42"/>
        <v/>
      </c>
      <c r="AN17" s="2" t="str">
        <f t="shared" si="43"/>
        <v/>
      </c>
      <c r="AO17" s="2" t="str">
        <f t="shared" si="44"/>
        <v/>
      </c>
      <c r="AP17" s="2" t="str">
        <f t="shared" si="45"/>
        <v/>
      </c>
      <c r="AQ17" s="2" t="str">
        <f t="shared" si="79"/>
        <v/>
      </c>
      <c r="AR17" s="2" t="str">
        <f t="shared" si="80"/>
        <v/>
      </c>
      <c r="AS17" s="2" t="str">
        <f t="shared" si="64"/>
        <v/>
      </c>
      <c r="AT17" s="2" t="str">
        <f t="shared" si="48"/>
        <v/>
      </c>
      <c r="AU17" s="2" t="str">
        <f t="shared" si="49"/>
        <v/>
      </c>
      <c r="AV17" s="2" t="str">
        <f t="shared" si="50"/>
        <v/>
      </c>
      <c r="AW17" s="2" t="str">
        <f t="shared" si="51"/>
        <v/>
      </c>
      <c r="AX17" s="2" t="str">
        <f t="shared" si="52"/>
        <v>16</v>
      </c>
      <c r="AY17" s="2" t="str">
        <f t="shared" si="16"/>
        <v xml:space="preserve"> </v>
      </c>
      <c r="AZ17" s="2" t="str">
        <f t="shared" si="17"/>
        <v xml:space="preserve"> </v>
      </c>
      <c r="BA17" s="2" t="str">
        <f t="shared" si="18"/>
        <v xml:space="preserve"> </v>
      </c>
      <c r="BB17" s="2"/>
      <c r="BC17" s="2" t="str">
        <f t="shared" si="53"/>
        <v/>
      </c>
      <c r="BD17" s="2" t="str">
        <f t="shared" si="54"/>
        <v/>
      </c>
      <c r="BE17" s="2" t="str">
        <f t="shared" si="55"/>
        <v/>
      </c>
      <c r="BF17" s="2" t="str">
        <f t="shared" si="56"/>
        <v/>
      </c>
      <c r="BJ17" s="11" t="str">
        <f t="shared" si="65"/>
        <v/>
      </c>
      <c r="BK17" s="13" t="str">
        <f t="shared" si="66"/>
        <v/>
      </c>
      <c r="BL17" s="4">
        <f t="shared" si="19"/>
        <v>16</v>
      </c>
      <c r="BM17" s="4" t="str">
        <f t="shared" si="20"/>
        <v>W</v>
      </c>
      <c r="BN17" s="4" t="str">
        <f t="shared" si="21"/>
        <v>警告</v>
      </c>
      <c r="BO17" s="7">
        <f t="shared" si="57"/>
        <v>16</v>
      </c>
      <c r="BP17" s="7" t="str">
        <f t="shared" si="22"/>
        <v>W</v>
      </c>
      <c r="BQ17" s="7" t="str">
        <f t="shared" si="76"/>
        <v/>
      </c>
      <c r="BR17" s="7" t="str">
        <f t="shared" si="23"/>
        <v/>
      </c>
      <c r="BS17" s="7" t="str">
        <f t="shared" si="24"/>
        <v/>
      </c>
      <c r="BT17" s="7" t="str">
        <f t="shared" si="25"/>
        <v/>
      </c>
      <c r="BU17" s="7" t="str">
        <f t="shared" si="59"/>
        <v/>
      </c>
      <c r="BV17" s="7" t="str">
        <f t="shared" si="60"/>
        <v/>
      </c>
      <c r="BW17" s="3">
        <f t="shared" si="26"/>
        <v>0</v>
      </c>
      <c r="BX17" s="4" t="str">
        <f t="shared" si="27"/>
        <v/>
      </c>
      <c r="BY17" s="4" t="str">
        <f t="shared" si="28"/>
        <v/>
      </c>
      <c r="BZ17" s="5" t="str">
        <f t="shared" si="29"/>
        <v/>
      </c>
      <c r="CA17" s="3" t="str">
        <f t="shared" si="30"/>
        <v/>
      </c>
      <c r="CB17" s="5" t="str">
        <f t="shared" si="31"/>
        <v/>
      </c>
      <c r="CC17" s="7" t="str">
        <f t="shared" si="32"/>
        <v/>
      </c>
      <c r="CD17" s="7" t="str">
        <f t="shared" si="61"/>
        <v/>
      </c>
      <c r="CE17" s="7" t="str">
        <f t="shared" si="33"/>
        <v/>
      </c>
      <c r="CF17" s="7" t="str">
        <f t="shared" si="34"/>
        <v/>
      </c>
      <c r="CG17" s="7" t="str">
        <f t="shared" si="35"/>
        <v/>
      </c>
      <c r="CH17" s="7" t="str">
        <f t="shared" si="62"/>
        <v/>
      </c>
      <c r="CI17" s="7" t="str">
        <f t="shared" si="36"/>
        <v/>
      </c>
      <c r="CJ17" s="7" t="str">
        <f t="shared" si="37"/>
        <v/>
      </c>
      <c r="CK17" s="4"/>
      <c r="CL17" s="4" t="str">
        <f t="shared" si="38"/>
        <v/>
      </c>
      <c r="CM17" s="5" t="str">
        <f t="shared" si="39"/>
        <v/>
      </c>
      <c r="CN17" s="1" t="str">
        <f t="shared" si="67"/>
        <v/>
      </c>
      <c r="CO17" s="150" t="str">
        <f t="shared" si="68"/>
        <v/>
      </c>
      <c r="CP17" s="150" t="str">
        <f t="shared" si="69"/>
        <v/>
      </c>
      <c r="CQ17" s="7" t="str">
        <f t="shared" si="70"/>
        <v/>
      </c>
      <c r="CR17" s="7"/>
      <c r="CS17" s="7" t="str">
        <f t="shared" si="71"/>
        <v/>
      </c>
      <c r="CT17" s="7" t="str">
        <f t="shared" si="72"/>
        <v/>
      </c>
      <c r="CU17" s="7" t="str">
        <f t="shared" si="73"/>
        <v/>
      </c>
      <c r="CV17" s="7" t="str">
        <f t="shared" si="74"/>
        <v/>
      </c>
      <c r="CW17" s="7"/>
      <c r="CX17" s="7" t="str">
        <f t="shared" si="75"/>
        <v/>
      </c>
    </row>
    <row r="18" spans="1:102" ht="17.25" customHeight="1" x14ac:dyDescent="0.2">
      <c r="A18" s="8">
        <v>9</v>
      </c>
      <c r="B18" s="135" t="str">
        <f>+K1</f>
        <v>bbbb</v>
      </c>
      <c r="C18" s="41">
        <v>19</v>
      </c>
      <c r="D18" s="133" t="s">
        <v>143</v>
      </c>
      <c r="E18" s="39"/>
      <c r="F18" s="43"/>
      <c r="G18" s="133"/>
      <c r="H18" s="154"/>
      <c r="I18" s="16" t="str">
        <f t="shared" si="0"/>
        <v/>
      </c>
      <c r="J18" s="15" t="str">
        <f t="shared" si="1"/>
        <v/>
      </c>
      <c r="K18" s="15" t="str">
        <f>IF(BJ18="1",COUNTIF(BJ$10:BJ18,"1"),"")</f>
        <v/>
      </c>
      <c r="L18" s="15" t="str">
        <f t="shared" si="2"/>
        <v/>
      </c>
      <c r="M18" s="15" t="str">
        <f t="shared" si="3"/>
        <v/>
      </c>
      <c r="N18" s="15">
        <f>IF(BK18="1",COUNTIF(BK$10:BK18,"1"),"")</f>
        <v>3</v>
      </c>
      <c r="O18" s="15" t="str">
        <f t="shared" si="4"/>
        <v/>
      </c>
      <c r="P18" s="17" t="str">
        <f t="shared" si="5"/>
        <v>19</v>
      </c>
      <c r="Q18" s="1"/>
      <c r="R18" s="229">
        <f>IF(試合情報とｻｲﾝ用①印刷!A26="","",試合情報とｻｲﾝ用①印刷!A26)</f>
        <v>9</v>
      </c>
      <c r="S18" s="230">
        <f t="shared" si="6"/>
        <v>0</v>
      </c>
      <c r="T18" s="230">
        <f t="shared" si="7"/>
        <v>0</v>
      </c>
      <c r="U18" s="230">
        <f t="shared" si="8"/>
        <v>0</v>
      </c>
      <c r="V18" s="230">
        <f t="shared" si="9"/>
        <v>0</v>
      </c>
      <c r="W18" s="230">
        <f t="shared" si="10"/>
        <v>0</v>
      </c>
      <c r="X18" s="231"/>
      <c r="Y18" s="229">
        <f>IF(試合情報とｻｲﾝ用①印刷!D26="","",試合情報とｻｲﾝ用①印刷!D26)</f>
        <v>9</v>
      </c>
      <c r="Z18" s="230">
        <f t="shared" si="11"/>
        <v>0</v>
      </c>
      <c r="AA18" s="230">
        <f t="shared" si="12"/>
        <v>0</v>
      </c>
      <c r="AB18" s="230">
        <f t="shared" si="13"/>
        <v>0</v>
      </c>
      <c r="AC18" s="230">
        <f t="shared" si="14"/>
        <v>0</v>
      </c>
      <c r="AD18" s="230">
        <f t="shared" si="15"/>
        <v>0</v>
      </c>
      <c r="AE18" s="231"/>
      <c r="AF18" s="230"/>
      <c r="AG18" s="230"/>
      <c r="AJ18" s="2" t="str">
        <f t="shared" si="77"/>
        <v/>
      </c>
      <c r="AK18" s="2" t="str">
        <f t="shared" si="78"/>
        <v/>
      </c>
      <c r="AL18" s="2" t="str">
        <f t="shared" si="63"/>
        <v/>
      </c>
      <c r="AM18" s="2" t="str">
        <f t="shared" si="42"/>
        <v/>
      </c>
      <c r="AN18" s="2" t="str">
        <f t="shared" si="43"/>
        <v/>
      </c>
      <c r="AO18" s="2" t="str">
        <f t="shared" si="44"/>
        <v/>
      </c>
      <c r="AP18" s="2" t="str">
        <f t="shared" si="45"/>
        <v/>
      </c>
      <c r="AQ18" s="2" t="str">
        <f t="shared" si="79"/>
        <v/>
      </c>
      <c r="AR18" s="2">
        <f t="shared" si="80"/>
        <v>19</v>
      </c>
      <c r="AS18" s="2" t="str">
        <f t="shared" si="64"/>
        <v/>
      </c>
      <c r="AT18" s="2" t="str">
        <f t="shared" si="48"/>
        <v/>
      </c>
      <c r="AU18" s="2" t="str">
        <f t="shared" si="49"/>
        <v/>
      </c>
      <c r="AV18" s="2" t="str">
        <f t="shared" si="50"/>
        <v/>
      </c>
      <c r="AW18" s="2" t="str">
        <f t="shared" si="51"/>
        <v/>
      </c>
      <c r="AX18" s="2" t="str">
        <f t="shared" si="52"/>
        <v xml:space="preserve"> </v>
      </c>
      <c r="AY18" s="2" t="str">
        <f t="shared" si="16"/>
        <v xml:space="preserve"> </v>
      </c>
      <c r="AZ18" s="2" t="str">
        <f t="shared" si="17"/>
        <v xml:space="preserve"> </v>
      </c>
      <c r="BA18" s="2" t="str">
        <f t="shared" si="18"/>
        <v xml:space="preserve"> </v>
      </c>
      <c r="BB18" s="2"/>
      <c r="BC18" s="2" t="str">
        <f t="shared" si="53"/>
        <v/>
      </c>
      <c r="BD18" s="2" t="str">
        <f t="shared" si="54"/>
        <v/>
      </c>
      <c r="BE18" s="2" t="str">
        <f t="shared" si="55"/>
        <v/>
      </c>
      <c r="BF18" s="2" t="str">
        <f t="shared" si="56"/>
        <v/>
      </c>
      <c r="BJ18" s="11" t="str">
        <f t="shared" si="65"/>
        <v/>
      </c>
      <c r="BK18" s="13" t="str">
        <f t="shared" si="66"/>
        <v>1</v>
      </c>
      <c r="BL18" s="4" t="str">
        <f t="shared" si="19"/>
        <v/>
      </c>
      <c r="BM18" s="4" t="str">
        <f t="shared" si="20"/>
        <v/>
      </c>
      <c r="BN18" s="4" t="str">
        <f t="shared" si="21"/>
        <v/>
      </c>
      <c r="BO18" s="7" t="str">
        <f t="shared" si="57"/>
        <v/>
      </c>
      <c r="BP18" s="7" t="str">
        <f t="shared" si="22"/>
        <v/>
      </c>
      <c r="BQ18" s="7" t="str">
        <f t="shared" si="76"/>
        <v/>
      </c>
      <c r="BR18" s="7" t="str">
        <f t="shared" si="23"/>
        <v/>
      </c>
      <c r="BS18" s="7" t="str">
        <f t="shared" si="24"/>
        <v/>
      </c>
      <c r="BT18" s="7" t="str">
        <f t="shared" si="25"/>
        <v/>
      </c>
      <c r="BU18" s="7" t="str">
        <f t="shared" si="59"/>
        <v/>
      </c>
      <c r="BV18" s="7" t="str">
        <f t="shared" si="60"/>
        <v/>
      </c>
      <c r="BW18" s="3" t="str">
        <f t="shared" si="26"/>
        <v/>
      </c>
      <c r="BX18" s="4" t="str">
        <f t="shared" si="27"/>
        <v/>
      </c>
      <c r="BY18" s="4" t="str">
        <f t="shared" si="28"/>
        <v/>
      </c>
      <c r="BZ18" s="5" t="str">
        <f t="shared" si="29"/>
        <v/>
      </c>
      <c r="CA18" s="3" t="str">
        <f t="shared" si="30"/>
        <v/>
      </c>
      <c r="CB18" s="5">
        <f t="shared" si="31"/>
        <v>0</v>
      </c>
      <c r="CC18" s="7" t="str">
        <f t="shared" si="32"/>
        <v/>
      </c>
      <c r="CD18" s="7" t="str">
        <f t="shared" si="61"/>
        <v/>
      </c>
      <c r="CE18" s="7" t="str">
        <f t="shared" si="33"/>
        <v/>
      </c>
      <c r="CF18" s="7" t="str">
        <f t="shared" si="34"/>
        <v/>
      </c>
      <c r="CG18" s="7" t="str">
        <f t="shared" si="35"/>
        <v/>
      </c>
      <c r="CH18" s="7" t="str">
        <f t="shared" si="62"/>
        <v>1</v>
      </c>
      <c r="CI18" s="7" t="str">
        <f t="shared" si="36"/>
        <v/>
      </c>
      <c r="CJ18" s="7">
        <f t="shared" si="37"/>
        <v>19</v>
      </c>
      <c r="CK18" s="4"/>
      <c r="CL18" s="4" t="str">
        <f t="shared" si="38"/>
        <v/>
      </c>
      <c r="CM18" s="5" t="str">
        <f t="shared" si="39"/>
        <v>得点</v>
      </c>
      <c r="CN18" s="1" t="str">
        <f t="shared" si="67"/>
        <v/>
      </c>
      <c r="CO18" s="150" t="str">
        <f t="shared" si="68"/>
        <v/>
      </c>
      <c r="CP18" s="150" t="str">
        <f t="shared" si="69"/>
        <v/>
      </c>
      <c r="CQ18" s="7" t="str">
        <f t="shared" si="70"/>
        <v/>
      </c>
      <c r="CR18" s="7"/>
      <c r="CS18" s="7" t="str">
        <f t="shared" si="71"/>
        <v/>
      </c>
      <c r="CT18" s="7" t="str">
        <f t="shared" si="72"/>
        <v/>
      </c>
      <c r="CU18" s="7" t="str">
        <f t="shared" si="73"/>
        <v/>
      </c>
      <c r="CV18" s="7" t="str">
        <f t="shared" si="74"/>
        <v/>
      </c>
      <c r="CW18" s="7"/>
      <c r="CX18" s="7" t="str">
        <f t="shared" si="75"/>
        <v/>
      </c>
    </row>
    <row r="19" spans="1:102" ht="17.25" customHeight="1" x14ac:dyDescent="0.2">
      <c r="A19" s="8">
        <v>10</v>
      </c>
      <c r="B19" s="135" t="str">
        <f>+K1</f>
        <v>bbbb</v>
      </c>
      <c r="C19" s="41">
        <v>19</v>
      </c>
      <c r="D19" s="133" t="s">
        <v>148</v>
      </c>
      <c r="E19" s="39"/>
      <c r="F19" s="43"/>
      <c r="G19" s="133"/>
      <c r="H19" s="154"/>
      <c r="I19" s="16" t="str">
        <f t="shared" si="0"/>
        <v/>
      </c>
      <c r="J19" s="15" t="str">
        <f t="shared" si="1"/>
        <v/>
      </c>
      <c r="K19" s="15" t="str">
        <f>IF(BJ19="1",COUNTIF(BJ$10:BJ19,"1"),"")</f>
        <v/>
      </c>
      <c r="L19" s="15" t="str">
        <f t="shared" si="2"/>
        <v/>
      </c>
      <c r="M19" s="15" t="str">
        <f t="shared" si="3"/>
        <v/>
      </c>
      <c r="N19" s="15" t="str">
        <f>IF(BK19="1",COUNTIF(BK$10:BK19,"1"),"")</f>
        <v/>
      </c>
      <c r="O19" s="15" t="str">
        <f t="shared" si="4"/>
        <v>W</v>
      </c>
      <c r="P19" s="17" t="str">
        <f t="shared" si="5"/>
        <v>19</v>
      </c>
      <c r="Q19" s="1"/>
      <c r="R19" s="229">
        <f>IF(試合情報とｻｲﾝ用①印刷!A27="","",試合情報とｻｲﾝ用①印刷!A27)</f>
        <v>10</v>
      </c>
      <c r="S19" s="230">
        <f t="shared" si="6"/>
        <v>0</v>
      </c>
      <c r="T19" s="230">
        <f t="shared" si="7"/>
        <v>0</v>
      </c>
      <c r="U19" s="230">
        <f t="shared" si="8"/>
        <v>0</v>
      </c>
      <c r="V19" s="230">
        <f t="shared" si="9"/>
        <v>0</v>
      </c>
      <c r="W19" s="230">
        <f t="shared" si="10"/>
        <v>0</v>
      </c>
      <c r="X19" s="231"/>
      <c r="Y19" s="229">
        <f>IF(試合情報とｻｲﾝ用①印刷!D27="","",試合情報とｻｲﾝ用①印刷!D27)</f>
        <v>10</v>
      </c>
      <c r="Z19" s="230">
        <f t="shared" si="11"/>
        <v>0</v>
      </c>
      <c r="AA19" s="230">
        <f t="shared" si="12"/>
        <v>0</v>
      </c>
      <c r="AB19" s="230">
        <f t="shared" si="13"/>
        <v>0</v>
      </c>
      <c r="AC19" s="230">
        <f t="shared" si="14"/>
        <v>0</v>
      </c>
      <c r="AD19" s="230">
        <f t="shared" si="15"/>
        <v>0</v>
      </c>
      <c r="AE19" s="231"/>
      <c r="AF19" s="230"/>
      <c r="AG19" s="230"/>
      <c r="AJ19" s="2" t="str">
        <f t="shared" si="77"/>
        <v/>
      </c>
      <c r="AK19" s="2" t="str">
        <f t="shared" si="78"/>
        <v/>
      </c>
      <c r="AL19" s="2" t="str">
        <f t="shared" si="63"/>
        <v/>
      </c>
      <c r="AM19" s="2" t="str">
        <f t="shared" si="42"/>
        <v/>
      </c>
      <c r="AN19" s="2" t="str">
        <f t="shared" si="43"/>
        <v/>
      </c>
      <c r="AO19" s="2" t="str">
        <f t="shared" si="44"/>
        <v/>
      </c>
      <c r="AP19" s="2" t="str">
        <f t="shared" si="45"/>
        <v/>
      </c>
      <c r="AQ19" s="2" t="str">
        <f t="shared" si="79"/>
        <v/>
      </c>
      <c r="AR19" s="2" t="str">
        <f t="shared" si="80"/>
        <v/>
      </c>
      <c r="AS19" s="2" t="str">
        <f t="shared" si="64"/>
        <v/>
      </c>
      <c r="AT19" s="2" t="str">
        <f t="shared" si="48"/>
        <v/>
      </c>
      <c r="AU19" s="2" t="str">
        <f t="shared" si="49"/>
        <v/>
      </c>
      <c r="AV19" s="2" t="str">
        <f t="shared" si="50"/>
        <v/>
      </c>
      <c r="AW19" s="2" t="str">
        <f t="shared" si="51"/>
        <v/>
      </c>
      <c r="AX19" s="2" t="str">
        <f t="shared" si="52"/>
        <v xml:space="preserve"> </v>
      </c>
      <c r="AY19" s="2" t="str">
        <f t="shared" si="16"/>
        <v xml:space="preserve"> </v>
      </c>
      <c r="AZ19" s="2" t="str">
        <f t="shared" si="17"/>
        <v xml:space="preserve"> </v>
      </c>
      <c r="BA19" s="2" t="str">
        <f t="shared" si="18"/>
        <v xml:space="preserve"> </v>
      </c>
      <c r="BB19" s="2"/>
      <c r="BC19" s="2" t="str">
        <f t="shared" si="53"/>
        <v>19</v>
      </c>
      <c r="BD19" s="2" t="str">
        <f t="shared" si="54"/>
        <v/>
      </c>
      <c r="BE19" s="2" t="str">
        <f t="shared" si="55"/>
        <v/>
      </c>
      <c r="BF19" s="2" t="str">
        <f t="shared" si="56"/>
        <v/>
      </c>
      <c r="BJ19" s="11" t="str">
        <f t="shared" si="65"/>
        <v/>
      </c>
      <c r="BK19" s="13" t="str">
        <f t="shared" si="66"/>
        <v/>
      </c>
      <c r="BL19" s="4" t="str">
        <f t="shared" si="19"/>
        <v/>
      </c>
      <c r="BM19" s="4" t="str">
        <f t="shared" si="20"/>
        <v>W</v>
      </c>
      <c r="BN19" s="4" t="str">
        <f t="shared" si="21"/>
        <v/>
      </c>
      <c r="BO19" s="7" t="str">
        <f t="shared" si="57"/>
        <v/>
      </c>
      <c r="BP19" s="7" t="str">
        <f t="shared" si="22"/>
        <v/>
      </c>
      <c r="BQ19" s="7" t="str">
        <f t="shared" si="76"/>
        <v/>
      </c>
      <c r="BR19" s="7" t="str">
        <f t="shared" si="23"/>
        <v/>
      </c>
      <c r="BS19" s="7" t="str">
        <f t="shared" si="24"/>
        <v/>
      </c>
      <c r="BT19" s="7" t="str">
        <f t="shared" si="25"/>
        <v/>
      </c>
      <c r="BU19" s="7" t="str">
        <f t="shared" si="59"/>
        <v/>
      </c>
      <c r="BV19" s="7" t="str">
        <f t="shared" si="60"/>
        <v/>
      </c>
      <c r="BW19" s="3" t="str">
        <f t="shared" si="26"/>
        <v/>
      </c>
      <c r="BX19" s="4" t="str">
        <f t="shared" si="27"/>
        <v/>
      </c>
      <c r="BY19" s="4" t="str">
        <f t="shared" si="28"/>
        <v/>
      </c>
      <c r="BZ19" s="5" t="str">
        <f t="shared" si="29"/>
        <v/>
      </c>
      <c r="CA19" s="3" t="str">
        <f t="shared" si="30"/>
        <v/>
      </c>
      <c r="CB19" s="5">
        <f t="shared" si="31"/>
        <v>0</v>
      </c>
      <c r="CC19" s="7" t="str">
        <f t="shared" si="32"/>
        <v/>
      </c>
      <c r="CD19" s="7" t="str">
        <f t="shared" si="61"/>
        <v/>
      </c>
      <c r="CE19" s="7" t="str">
        <f t="shared" si="33"/>
        <v/>
      </c>
      <c r="CF19" s="7" t="str">
        <f t="shared" si="34"/>
        <v/>
      </c>
      <c r="CG19" s="7" t="str">
        <f t="shared" si="35"/>
        <v/>
      </c>
      <c r="CH19" s="7" t="str">
        <f t="shared" si="62"/>
        <v/>
      </c>
      <c r="CI19" s="7" t="str">
        <f t="shared" si="36"/>
        <v>W</v>
      </c>
      <c r="CJ19" s="7">
        <f t="shared" si="37"/>
        <v>19</v>
      </c>
      <c r="CK19" s="4"/>
      <c r="CL19" s="4" t="str">
        <f t="shared" si="38"/>
        <v/>
      </c>
      <c r="CM19" s="5" t="str">
        <f t="shared" si="39"/>
        <v>警告</v>
      </c>
      <c r="CN19" s="1" t="str">
        <f t="shared" si="67"/>
        <v/>
      </c>
      <c r="CO19" s="150" t="str">
        <f t="shared" si="68"/>
        <v/>
      </c>
      <c r="CP19" s="150" t="str">
        <f t="shared" si="69"/>
        <v/>
      </c>
      <c r="CQ19" s="7" t="str">
        <f t="shared" si="70"/>
        <v/>
      </c>
      <c r="CR19" s="7"/>
      <c r="CS19" s="7" t="str">
        <f t="shared" si="71"/>
        <v/>
      </c>
      <c r="CT19" s="7" t="str">
        <f t="shared" si="72"/>
        <v/>
      </c>
      <c r="CU19" s="7" t="str">
        <f t="shared" si="73"/>
        <v/>
      </c>
      <c r="CV19" s="7" t="str">
        <f t="shared" si="74"/>
        <v/>
      </c>
      <c r="CW19" s="7"/>
      <c r="CX19" s="7" t="str">
        <f t="shared" si="75"/>
        <v/>
      </c>
    </row>
    <row r="20" spans="1:102" ht="17.25" customHeight="1" x14ac:dyDescent="0.2">
      <c r="A20" s="8">
        <v>11</v>
      </c>
      <c r="B20" s="135"/>
      <c r="C20" s="41"/>
      <c r="D20" s="133"/>
      <c r="E20" s="39"/>
      <c r="F20" s="43"/>
      <c r="G20" s="133"/>
      <c r="H20" s="154"/>
      <c r="I20" s="16" t="str">
        <f t="shared" si="0"/>
        <v/>
      </c>
      <c r="J20" s="15" t="str">
        <f t="shared" si="1"/>
        <v/>
      </c>
      <c r="K20" s="15" t="str">
        <f>IF(BJ20="1",COUNTIF(BJ$10:BJ20,"1"),"")</f>
        <v/>
      </c>
      <c r="L20" s="15" t="str">
        <f t="shared" si="2"/>
        <v/>
      </c>
      <c r="M20" s="15" t="str">
        <f t="shared" si="3"/>
        <v/>
      </c>
      <c r="N20" s="15" t="str">
        <f>IF(BK20="1",COUNTIF(BK$10:BK20,"1"),"")</f>
        <v/>
      </c>
      <c r="O20" s="15" t="str">
        <f t="shared" si="4"/>
        <v/>
      </c>
      <c r="P20" s="17" t="str">
        <f t="shared" si="5"/>
        <v/>
      </c>
      <c r="Q20" s="1"/>
      <c r="R20" s="229">
        <f>IF(試合情報とｻｲﾝ用①印刷!A28="","",試合情報とｻｲﾝ用①印刷!A28)</f>
        <v>11</v>
      </c>
      <c r="S20" s="230">
        <f t="shared" si="6"/>
        <v>0</v>
      </c>
      <c r="T20" s="230">
        <f t="shared" si="7"/>
        <v>0</v>
      </c>
      <c r="U20" s="230">
        <f t="shared" si="8"/>
        <v>0</v>
      </c>
      <c r="V20" s="230">
        <f t="shared" si="9"/>
        <v>0</v>
      </c>
      <c r="W20" s="230">
        <f t="shared" si="10"/>
        <v>0</v>
      </c>
      <c r="X20" s="231"/>
      <c r="Y20" s="229">
        <f>IF(試合情報とｻｲﾝ用①印刷!D28="","",試合情報とｻｲﾝ用①印刷!D28)</f>
        <v>11</v>
      </c>
      <c r="Z20" s="230">
        <f t="shared" si="11"/>
        <v>0</v>
      </c>
      <c r="AA20" s="230">
        <f t="shared" si="12"/>
        <v>0</v>
      </c>
      <c r="AB20" s="230">
        <f t="shared" si="13"/>
        <v>0</v>
      </c>
      <c r="AC20" s="230">
        <f t="shared" si="14"/>
        <v>0</v>
      </c>
      <c r="AD20" s="230">
        <f t="shared" si="15"/>
        <v>0</v>
      </c>
      <c r="AE20" s="231"/>
      <c r="AF20" s="230"/>
      <c r="AG20" s="230"/>
      <c r="AJ20" s="2" t="str">
        <f t="shared" si="77"/>
        <v/>
      </c>
      <c r="AK20" s="2" t="str">
        <f t="shared" si="78"/>
        <v/>
      </c>
      <c r="AL20" s="2" t="str">
        <f t="shared" si="63"/>
        <v/>
      </c>
      <c r="AM20" s="2" t="str">
        <f t="shared" si="42"/>
        <v/>
      </c>
      <c r="AN20" s="2" t="str">
        <f t="shared" si="43"/>
        <v/>
      </c>
      <c r="AO20" s="2" t="str">
        <f t="shared" si="44"/>
        <v/>
      </c>
      <c r="AP20" s="2" t="str">
        <f t="shared" si="45"/>
        <v/>
      </c>
      <c r="AQ20" s="2" t="str">
        <f t="shared" si="79"/>
        <v/>
      </c>
      <c r="AR20" s="2" t="str">
        <f t="shared" si="80"/>
        <v/>
      </c>
      <c r="AS20" s="2" t="str">
        <f t="shared" si="64"/>
        <v/>
      </c>
      <c r="AT20" s="2" t="str">
        <f t="shared" si="48"/>
        <v/>
      </c>
      <c r="AU20" s="2" t="str">
        <f t="shared" si="49"/>
        <v/>
      </c>
      <c r="AV20" s="2" t="str">
        <f t="shared" si="50"/>
        <v/>
      </c>
      <c r="AW20" s="2" t="str">
        <f t="shared" si="51"/>
        <v/>
      </c>
      <c r="AX20" s="2" t="str">
        <f t="shared" si="52"/>
        <v xml:space="preserve"> </v>
      </c>
      <c r="AY20" s="2" t="str">
        <f t="shared" si="16"/>
        <v xml:space="preserve"> </v>
      </c>
      <c r="AZ20" s="2" t="str">
        <f t="shared" si="17"/>
        <v xml:space="preserve"> </v>
      </c>
      <c r="BA20" s="2" t="str">
        <f t="shared" si="18"/>
        <v xml:space="preserve"> </v>
      </c>
      <c r="BB20" s="2"/>
      <c r="BC20" s="2" t="str">
        <f t="shared" si="53"/>
        <v/>
      </c>
      <c r="BD20" s="2" t="str">
        <f t="shared" si="54"/>
        <v/>
      </c>
      <c r="BE20" s="2" t="str">
        <f t="shared" si="55"/>
        <v/>
      </c>
      <c r="BF20" s="2" t="str">
        <f t="shared" si="56"/>
        <v/>
      </c>
      <c r="BG20" s="2"/>
      <c r="BJ20" s="11" t="str">
        <f t="shared" si="65"/>
        <v/>
      </c>
      <c r="BK20" s="13" t="str">
        <f t="shared" si="66"/>
        <v/>
      </c>
      <c r="BL20" s="4" t="str">
        <f t="shared" si="19"/>
        <v/>
      </c>
      <c r="BM20" s="4" t="str">
        <f t="shared" si="20"/>
        <v/>
      </c>
      <c r="BN20" s="4" t="str">
        <f t="shared" si="21"/>
        <v/>
      </c>
      <c r="BO20" s="7" t="str">
        <f t="shared" si="57"/>
        <v/>
      </c>
      <c r="BP20" s="7" t="str">
        <f t="shared" si="22"/>
        <v/>
      </c>
      <c r="BQ20" s="7" t="str">
        <f t="shared" si="76"/>
        <v/>
      </c>
      <c r="BR20" s="7" t="str">
        <f t="shared" si="23"/>
        <v/>
      </c>
      <c r="BS20" s="7" t="str">
        <f t="shared" si="24"/>
        <v/>
      </c>
      <c r="BT20" s="7" t="str">
        <f t="shared" si="25"/>
        <v/>
      </c>
      <c r="BU20" s="7" t="str">
        <f t="shared" si="59"/>
        <v/>
      </c>
      <c r="BV20" s="7" t="str">
        <f t="shared" si="60"/>
        <v/>
      </c>
      <c r="BW20" s="3" t="str">
        <f t="shared" si="26"/>
        <v/>
      </c>
      <c r="BX20" s="4" t="str">
        <f t="shared" si="27"/>
        <v/>
      </c>
      <c r="BY20" s="4" t="str">
        <f t="shared" si="28"/>
        <v/>
      </c>
      <c r="BZ20" s="5" t="str">
        <f t="shared" si="29"/>
        <v/>
      </c>
      <c r="CA20" s="3" t="str">
        <f t="shared" si="30"/>
        <v/>
      </c>
      <c r="CB20" s="5" t="str">
        <f t="shared" si="31"/>
        <v/>
      </c>
      <c r="CC20" s="7" t="str">
        <f t="shared" si="32"/>
        <v/>
      </c>
      <c r="CD20" s="7" t="str">
        <f t="shared" si="61"/>
        <v/>
      </c>
      <c r="CE20" s="7" t="str">
        <f t="shared" si="33"/>
        <v/>
      </c>
      <c r="CF20" s="7" t="str">
        <f t="shared" si="34"/>
        <v/>
      </c>
      <c r="CG20" s="7" t="str">
        <f t="shared" si="35"/>
        <v/>
      </c>
      <c r="CH20" s="7" t="str">
        <f t="shared" si="62"/>
        <v/>
      </c>
      <c r="CI20" s="7" t="str">
        <f t="shared" si="36"/>
        <v/>
      </c>
      <c r="CJ20" s="7" t="str">
        <f t="shared" si="37"/>
        <v/>
      </c>
      <c r="CK20" s="4"/>
      <c r="CL20" s="4" t="str">
        <f t="shared" si="38"/>
        <v/>
      </c>
      <c r="CM20" s="5" t="str">
        <f t="shared" si="39"/>
        <v/>
      </c>
      <c r="CN20" s="1" t="str">
        <f t="shared" si="67"/>
        <v/>
      </c>
      <c r="CO20" s="150" t="str">
        <f t="shared" si="68"/>
        <v/>
      </c>
      <c r="CP20" s="150" t="str">
        <f t="shared" si="69"/>
        <v/>
      </c>
      <c r="CQ20" s="7" t="str">
        <f t="shared" si="70"/>
        <v/>
      </c>
      <c r="CR20" s="7"/>
      <c r="CS20" s="7" t="str">
        <f t="shared" si="71"/>
        <v/>
      </c>
      <c r="CT20" s="7" t="str">
        <f t="shared" si="72"/>
        <v/>
      </c>
      <c r="CU20" s="7" t="str">
        <f t="shared" si="73"/>
        <v/>
      </c>
      <c r="CV20" s="7" t="str">
        <f t="shared" si="74"/>
        <v/>
      </c>
      <c r="CW20" s="7"/>
      <c r="CX20" s="7" t="str">
        <f t="shared" si="75"/>
        <v/>
      </c>
    </row>
    <row r="21" spans="1:102" ht="17.25" customHeight="1" x14ac:dyDescent="0.2">
      <c r="A21" s="8">
        <v>12</v>
      </c>
      <c r="B21" s="135"/>
      <c r="C21" s="41"/>
      <c r="D21" s="133"/>
      <c r="E21" s="39"/>
      <c r="F21" s="43"/>
      <c r="G21" s="133"/>
      <c r="H21" s="154"/>
      <c r="I21" s="16" t="str">
        <f t="shared" si="0"/>
        <v/>
      </c>
      <c r="J21" s="15" t="str">
        <f t="shared" si="1"/>
        <v/>
      </c>
      <c r="K21" s="15" t="str">
        <f>IF(BJ21="1",COUNTIF(BJ$10:BJ21,"1"),"")</f>
        <v/>
      </c>
      <c r="L21" s="15" t="str">
        <f t="shared" si="2"/>
        <v/>
      </c>
      <c r="M21" s="15" t="str">
        <f t="shared" si="3"/>
        <v/>
      </c>
      <c r="N21" s="15" t="str">
        <f>IF(BK21="1",COUNTIF(BK$10:BK21,"1"),"")</f>
        <v/>
      </c>
      <c r="O21" s="15" t="str">
        <f t="shared" si="4"/>
        <v/>
      </c>
      <c r="P21" s="17" t="str">
        <f t="shared" si="5"/>
        <v/>
      </c>
      <c r="Q21" s="1"/>
      <c r="R21" s="229">
        <f>IF(試合情報とｻｲﾝ用①印刷!A29="","",試合情報とｻｲﾝ用①印刷!A29)</f>
        <v>12</v>
      </c>
      <c r="S21" s="230">
        <f t="shared" si="6"/>
        <v>0</v>
      </c>
      <c r="T21" s="230">
        <f t="shared" si="7"/>
        <v>0</v>
      </c>
      <c r="U21" s="230">
        <f t="shared" si="8"/>
        <v>0</v>
      </c>
      <c r="V21" s="230">
        <f t="shared" si="9"/>
        <v>0</v>
      </c>
      <c r="W21" s="230">
        <f t="shared" si="10"/>
        <v>0</v>
      </c>
      <c r="X21" s="231"/>
      <c r="Y21" s="229">
        <f>IF(試合情報とｻｲﾝ用①印刷!D29="","",試合情報とｻｲﾝ用①印刷!D29)</f>
        <v>12</v>
      </c>
      <c r="Z21" s="230">
        <f t="shared" si="11"/>
        <v>0</v>
      </c>
      <c r="AA21" s="230">
        <f t="shared" si="12"/>
        <v>0</v>
      </c>
      <c r="AB21" s="230">
        <f t="shared" si="13"/>
        <v>0</v>
      </c>
      <c r="AC21" s="230">
        <f t="shared" si="14"/>
        <v>0</v>
      </c>
      <c r="AD21" s="230">
        <f t="shared" si="15"/>
        <v>0</v>
      </c>
      <c r="AE21" s="231"/>
      <c r="AF21" s="230"/>
      <c r="AG21" s="230"/>
      <c r="AJ21" s="2" t="str">
        <f t="shared" si="77"/>
        <v/>
      </c>
      <c r="AK21" s="2" t="str">
        <f t="shared" si="78"/>
        <v/>
      </c>
      <c r="AL21" s="2" t="str">
        <f t="shared" si="63"/>
        <v/>
      </c>
      <c r="AM21" s="2" t="str">
        <f t="shared" si="42"/>
        <v/>
      </c>
      <c r="AN21" s="2" t="str">
        <f t="shared" si="43"/>
        <v/>
      </c>
      <c r="AO21" s="2" t="str">
        <f t="shared" si="44"/>
        <v/>
      </c>
      <c r="AP21" s="2" t="str">
        <f t="shared" si="45"/>
        <v/>
      </c>
      <c r="AQ21" s="2" t="str">
        <f t="shared" si="79"/>
        <v/>
      </c>
      <c r="AR21" s="2" t="str">
        <f t="shared" si="80"/>
        <v/>
      </c>
      <c r="AS21" s="2" t="str">
        <f t="shared" si="64"/>
        <v/>
      </c>
      <c r="AT21" s="2" t="str">
        <f t="shared" si="48"/>
        <v/>
      </c>
      <c r="AU21" s="2" t="str">
        <f t="shared" si="49"/>
        <v/>
      </c>
      <c r="AV21" s="2" t="str">
        <f t="shared" si="50"/>
        <v/>
      </c>
      <c r="AW21" s="2" t="str">
        <f t="shared" si="51"/>
        <v/>
      </c>
      <c r="AX21" s="2" t="str">
        <f t="shared" si="52"/>
        <v xml:space="preserve"> </v>
      </c>
      <c r="AY21" s="2" t="str">
        <f t="shared" si="16"/>
        <v xml:space="preserve"> </v>
      </c>
      <c r="AZ21" s="2" t="str">
        <f t="shared" si="17"/>
        <v xml:space="preserve"> </v>
      </c>
      <c r="BA21" s="2" t="str">
        <f t="shared" si="18"/>
        <v xml:space="preserve"> </v>
      </c>
      <c r="BB21" s="2"/>
      <c r="BC21" s="2" t="str">
        <f t="shared" si="53"/>
        <v/>
      </c>
      <c r="BD21" s="2" t="str">
        <f t="shared" si="54"/>
        <v/>
      </c>
      <c r="BE21" s="2" t="str">
        <f t="shared" si="55"/>
        <v/>
      </c>
      <c r="BF21" s="2" t="str">
        <f t="shared" si="56"/>
        <v/>
      </c>
      <c r="BJ21" s="11" t="str">
        <f t="shared" si="65"/>
        <v/>
      </c>
      <c r="BK21" s="13" t="str">
        <f t="shared" si="66"/>
        <v/>
      </c>
      <c r="BL21" s="4" t="str">
        <f t="shared" si="19"/>
        <v/>
      </c>
      <c r="BM21" s="4" t="str">
        <f t="shared" si="20"/>
        <v/>
      </c>
      <c r="BN21" s="4" t="str">
        <f t="shared" si="21"/>
        <v/>
      </c>
      <c r="BO21" s="7" t="str">
        <f t="shared" si="57"/>
        <v/>
      </c>
      <c r="BP21" s="7" t="str">
        <f t="shared" si="22"/>
        <v/>
      </c>
      <c r="BQ21" s="7" t="str">
        <f t="shared" si="76"/>
        <v/>
      </c>
      <c r="BR21" s="7" t="str">
        <f t="shared" si="23"/>
        <v/>
      </c>
      <c r="BS21" s="7" t="str">
        <f t="shared" si="24"/>
        <v/>
      </c>
      <c r="BT21" s="7" t="str">
        <f t="shared" si="25"/>
        <v/>
      </c>
      <c r="BU21" s="7" t="str">
        <f t="shared" si="59"/>
        <v/>
      </c>
      <c r="BV21" s="7" t="str">
        <f t="shared" si="60"/>
        <v/>
      </c>
      <c r="BW21" s="3" t="str">
        <f t="shared" si="26"/>
        <v/>
      </c>
      <c r="BX21" s="4" t="str">
        <f t="shared" si="27"/>
        <v/>
      </c>
      <c r="BY21" s="4" t="str">
        <f t="shared" si="28"/>
        <v/>
      </c>
      <c r="BZ21" s="5" t="str">
        <f t="shared" si="29"/>
        <v/>
      </c>
      <c r="CA21" s="3" t="str">
        <f t="shared" si="30"/>
        <v/>
      </c>
      <c r="CB21" s="5" t="str">
        <f t="shared" si="31"/>
        <v/>
      </c>
      <c r="CC21" s="7" t="str">
        <f t="shared" si="32"/>
        <v/>
      </c>
      <c r="CD21" s="7" t="str">
        <f t="shared" si="61"/>
        <v/>
      </c>
      <c r="CE21" s="7" t="str">
        <f t="shared" si="33"/>
        <v/>
      </c>
      <c r="CF21" s="7" t="str">
        <f t="shared" si="34"/>
        <v/>
      </c>
      <c r="CG21" s="7" t="str">
        <f t="shared" si="35"/>
        <v/>
      </c>
      <c r="CH21" s="7" t="str">
        <f t="shared" si="62"/>
        <v/>
      </c>
      <c r="CI21" s="7" t="str">
        <f t="shared" si="36"/>
        <v/>
      </c>
      <c r="CJ21" s="7" t="str">
        <f t="shared" si="37"/>
        <v/>
      </c>
      <c r="CK21" s="4"/>
      <c r="CL21" s="4" t="str">
        <f t="shared" si="38"/>
        <v/>
      </c>
      <c r="CM21" s="5" t="str">
        <f t="shared" si="39"/>
        <v/>
      </c>
      <c r="CN21" s="1" t="str">
        <f t="shared" si="67"/>
        <v/>
      </c>
      <c r="CO21" s="150" t="str">
        <f t="shared" si="68"/>
        <v/>
      </c>
      <c r="CP21" s="150" t="str">
        <f t="shared" si="69"/>
        <v/>
      </c>
      <c r="CQ21" s="7" t="str">
        <f t="shared" si="70"/>
        <v/>
      </c>
      <c r="CR21" s="7"/>
      <c r="CS21" s="7" t="str">
        <f t="shared" si="71"/>
        <v/>
      </c>
      <c r="CT21" s="7" t="str">
        <f t="shared" si="72"/>
        <v/>
      </c>
      <c r="CU21" s="7" t="str">
        <f t="shared" si="73"/>
        <v/>
      </c>
      <c r="CV21" s="7" t="str">
        <f t="shared" si="74"/>
        <v/>
      </c>
      <c r="CW21" s="7"/>
      <c r="CX21" s="7" t="str">
        <f t="shared" si="75"/>
        <v/>
      </c>
    </row>
    <row r="22" spans="1:102" ht="17.25" customHeight="1" x14ac:dyDescent="0.2">
      <c r="A22" s="8">
        <v>13</v>
      </c>
      <c r="B22" s="135"/>
      <c r="C22" s="41"/>
      <c r="D22" s="133"/>
      <c r="E22" s="39"/>
      <c r="F22" s="43"/>
      <c r="G22" s="133"/>
      <c r="H22" s="154"/>
      <c r="I22" s="16" t="str">
        <f t="shared" si="0"/>
        <v/>
      </c>
      <c r="J22" s="15" t="str">
        <f t="shared" si="1"/>
        <v/>
      </c>
      <c r="K22" s="15" t="str">
        <f>IF(BJ22="1",COUNTIF(BJ$10:BJ22,"1"),"")</f>
        <v/>
      </c>
      <c r="L22" s="15" t="str">
        <f t="shared" si="2"/>
        <v/>
      </c>
      <c r="M22" s="15" t="str">
        <f t="shared" si="3"/>
        <v/>
      </c>
      <c r="N22" s="15" t="str">
        <f>IF(BK22="1",COUNTIF(BK$10:BK22,"1"),"")</f>
        <v/>
      </c>
      <c r="O22" s="15" t="str">
        <f t="shared" si="4"/>
        <v/>
      </c>
      <c r="P22" s="17" t="str">
        <f t="shared" si="5"/>
        <v/>
      </c>
      <c r="Q22" s="1"/>
      <c r="R22" s="229">
        <f>IF(試合情報とｻｲﾝ用①印刷!A30="","",試合情報とｻｲﾝ用①印刷!A30)</f>
        <v>13</v>
      </c>
      <c r="S22" s="230">
        <f t="shared" si="6"/>
        <v>0</v>
      </c>
      <c r="T22" s="230">
        <f t="shared" si="7"/>
        <v>0</v>
      </c>
      <c r="U22" s="230">
        <f t="shared" si="8"/>
        <v>0</v>
      </c>
      <c r="V22" s="230">
        <f t="shared" si="9"/>
        <v>0</v>
      </c>
      <c r="W22" s="230">
        <f t="shared" si="10"/>
        <v>0</v>
      </c>
      <c r="X22" s="231"/>
      <c r="Y22" s="229">
        <f>IF(試合情報とｻｲﾝ用①印刷!D30="","",試合情報とｻｲﾝ用①印刷!D30)</f>
        <v>13</v>
      </c>
      <c r="Z22" s="230">
        <f t="shared" si="11"/>
        <v>0</v>
      </c>
      <c r="AA22" s="230">
        <f t="shared" si="12"/>
        <v>0</v>
      </c>
      <c r="AB22" s="230">
        <f t="shared" si="13"/>
        <v>0</v>
      </c>
      <c r="AC22" s="230">
        <f t="shared" si="14"/>
        <v>0</v>
      </c>
      <c r="AD22" s="230">
        <f t="shared" si="15"/>
        <v>0</v>
      </c>
      <c r="AE22" s="231"/>
      <c r="AF22" s="230"/>
      <c r="AG22" s="230"/>
      <c r="AJ22" s="2" t="str">
        <f t="shared" si="77"/>
        <v/>
      </c>
      <c r="AK22" s="2" t="str">
        <f t="shared" si="78"/>
        <v/>
      </c>
      <c r="AL22" s="2" t="str">
        <f t="shared" si="63"/>
        <v/>
      </c>
      <c r="AM22" s="2" t="str">
        <f t="shared" si="42"/>
        <v/>
      </c>
      <c r="AN22" s="2" t="str">
        <f t="shared" si="43"/>
        <v/>
      </c>
      <c r="AO22" s="2" t="str">
        <f t="shared" si="44"/>
        <v/>
      </c>
      <c r="AP22" s="2" t="str">
        <f t="shared" si="45"/>
        <v/>
      </c>
      <c r="AQ22" s="2" t="str">
        <f t="shared" si="79"/>
        <v/>
      </c>
      <c r="AR22" s="2" t="str">
        <f t="shared" si="80"/>
        <v/>
      </c>
      <c r="AS22" s="2" t="str">
        <f t="shared" si="64"/>
        <v/>
      </c>
      <c r="AT22" s="2" t="str">
        <f t="shared" si="48"/>
        <v/>
      </c>
      <c r="AU22" s="2" t="str">
        <f t="shared" si="49"/>
        <v/>
      </c>
      <c r="AV22" s="2" t="str">
        <f t="shared" si="50"/>
        <v/>
      </c>
      <c r="AW22" s="2" t="str">
        <f t="shared" si="51"/>
        <v/>
      </c>
      <c r="AX22" s="2" t="str">
        <f t="shared" si="52"/>
        <v xml:space="preserve"> </v>
      </c>
      <c r="AY22" s="2" t="str">
        <f t="shared" si="16"/>
        <v xml:space="preserve"> </v>
      </c>
      <c r="AZ22" s="2" t="str">
        <f t="shared" si="17"/>
        <v xml:space="preserve"> </v>
      </c>
      <c r="BA22" s="2" t="str">
        <f t="shared" si="18"/>
        <v xml:space="preserve"> </v>
      </c>
      <c r="BB22" s="2"/>
      <c r="BC22" s="2" t="str">
        <f t="shared" si="53"/>
        <v/>
      </c>
      <c r="BD22" s="2" t="str">
        <f t="shared" si="54"/>
        <v/>
      </c>
      <c r="BE22" s="2" t="str">
        <f t="shared" si="55"/>
        <v/>
      </c>
      <c r="BF22" s="2" t="str">
        <f t="shared" si="56"/>
        <v/>
      </c>
      <c r="BJ22" s="11" t="str">
        <f t="shared" si="65"/>
        <v/>
      </c>
      <c r="BK22" s="13" t="str">
        <f t="shared" si="66"/>
        <v/>
      </c>
      <c r="BL22" s="4" t="str">
        <f t="shared" si="19"/>
        <v/>
      </c>
      <c r="BM22" s="4" t="str">
        <f t="shared" si="20"/>
        <v/>
      </c>
      <c r="BN22" s="4" t="str">
        <f t="shared" si="21"/>
        <v/>
      </c>
      <c r="BO22" s="7" t="str">
        <f t="shared" si="57"/>
        <v/>
      </c>
      <c r="BP22" s="7" t="str">
        <f t="shared" si="22"/>
        <v/>
      </c>
      <c r="BQ22" s="7" t="str">
        <f t="shared" si="76"/>
        <v/>
      </c>
      <c r="BR22" s="7" t="str">
        <f t="shared" si="23"/>
        <v/>
      </c>
      <c r="BS22" s="7" t="str">
        <f t="shared" si="24"/>
        <v/>
      </c>
      <c r="BT22" s="7" t="str">
        <f t="shared" si="25"/>
        <v/>
      </c>
      <c r="BU22" s="7" t="str">
        <f t="shared" si="59"/>
        <v/>
      </c>
      <c r="BV22" s="7" t="str">
        <f t="shared" si="60"/>
        <v/>
      </c>
      <c r="BW22" s="3" t="str">
        <f t="shared" si="26"/>
        <v/>
      </c>
      <c r="BX22" s="4" t="str">
        <f t="shared" si="27"/>
        <v/>
      </c>
      <c r="BY22" s="4" t="str">
        <f t="shared" si="28"/>
        <v/>
      </c>
      <c r="BZ22" s="5" t="str">
        <f t="shared" si="29"/>
        <v/>
      </c>
      <c r="CA22" s="3" t="str">
        <f t="shared" si="30"/>
        <v/>
      </c>
      <c r="CB22" s="5" t="str">
        <f t="shared" si="31"/>
        <v/>
      </c>
      <c r="CC22" s="7" t="str">
        <f t="shared" si="32"/>
        <v/>
      </c>
      <c r="CD22" s="7" t="str">
        <f t="shared" si="61"/>
        <v/>
      </c>
      <c r="CE22" s="7" t="str">
        <f t="shared" si="33"/>
        <v/>
      </c>
      <c r="CF22" s="7" t="str">
        <f t="shared" si="34"/>
        <v/>
      </c>
      <c r="CG22" s="7" t="str">
        <f t="shared" si="35"/>
        <v/>
      </c>
      <c r="CH22" s="7" t="str">
        <f t="shared" si="62"/>
        <v/>
      </c>
      <c r="CI22" s="7" t="str">
        <f t="shared" si="36"/>
        <v/>
      </c>
      <c r="CJ22" s="7" t="str">
        <f t="shared" si="37"/>
        <v/>
      </c>
      <c r="CK22" s="4"/>
      <c r="CL22" s="4" t="str">
        <f t="shared" si="38"/>
        <v/>
      </c>
      <c r="CM22" s="5" t="str">
        <f t="shared" si="39"/>
        <v/>
      </c>
      <c r="CN22" s="1" t="str">
        <f t="shared" si="67"/>
        <v/>
      </c>
      <c r="CO22" s="150" t="str">
        <f t="shared" si="68"/>
        <v/>
      </c>
      <c r="CP22" s="150" t="str">
        <f t="shared" si="69"/>
        <v/>
      </c>
      <c r="CQ22" s="7" t="str">
        <f t="shared" si="70"/>
        <v/>
      </c>
      <c r="CR22" s="7"/>
      <c r="CS22" s="7" t="str">
        <f t="shared" si="71"/>
        <v/>
      </c>
      <c r="CT22" s="7" t="str">
        <f t="shared" si="72"/>
        <v/>
      </c>
      <c r="CU22" s="7" t="str">
        <f t="shared" si="73"/>
        <v/>
      </c>
      <c r="CV22" s="7" t="str">
        <f t="shared" si="74"/>
        <v/>
      </c>
      <c r="CW22" s="7"/>
      <c r="CX22" s="7" t="str">
        <f t="shared" si="75"/>
        <v/>
      </c>
    </row>
    <row r="23" spans="1:102" ht="17.25" customHeight="1" x14ac:dyDescent="0.2">
      <c r="A23" s="8">
        <v>14</v>
      </c>
      <c r="B23" s="135"/>
      <c r="C23" s="41"/>
      <c r="D23" s="133"/>
      <c r="E23" s="39"/>
      <c r="F23" s="43"/>
      <c r="G23" s="133"/>
      <c r="H23" s="154"/>
      <c r="I23" s="16" t="str">
        <f t="shared" si="0"/>
        <v/>
      </c>
      <c r="J23" s="15" t="str">
        <f t="shared" si="1"/>
        <v/>
      </c>
      <c r="K23" s="15" t="str">
        <f>IF(BJ23="1",COUNTIF(BJ$10:BJ23,"1"),"")</f>
        <v/>
      </c>
      <c r="L23" s="15" t="str">
        <f t="shared" si="2"/>
        <v/>
      </c>
      <c r="M23" s="15" t="str">
        <f t="shared" si="3"/>
        <v/>
      </c>
      <c r="N23" s="15" t="str">
        <f>IF(BK23="1",COUNTIF(BK$10:BK23,"1"),"")</f>
        <v/>
      </c>
      <c r="O23" s="15" t="str">
        <f t="shared" si="4"/>
        <v/>
      </c>
      <c r="P23" s="17" t="str">
        <f t="shared" si="5"/>
        <v/>
      </c>
      <c r="Q23" s="1"/>
      <c r="R23" s="229">
        <f>IF(試合情報とｻｲﾝ用①印刷!A31="","",試合情報とｻｲﾝ用①印刷!A31)</f>
        <v>14</v>
      </c>
      <c r="S23" s="230">
        <f t="shared" si="6"/>
        <v>0</v>
      </c>
      <c r="T23" s="230">
        <f t="shared" si="7"/>
        <v>0</v>
      </c>
      <c r="U23" s="230">
        <f t="shared" si="8"/>
        <v>0</v>
      </c>
      <c r="V23" s="230">
        <f t="shared" si="9"/>
        <v>0</v>
      </c>
      <c r="W23" s="230">
        <f t="shared" si="10"/>
        <v>0</v>
      </c>
      <c r="X23" s="231"/>
      <c r="Y23" s="229">
        <f>IF(試合情報とｻｲﾝ用①印刷!D31="","",試合情報とｻｲﾝ用①印刷!D31)</f>
        <v>17</v>
      </c>
      <c r="Z23" s="230">
        <f t="shared" si="11"/>
        <v>0</v>
      </c>
      <c r="AA23" s="230">
        <f t="shared" si="12"/>
        <v>0</v>
      </c>
      <c r="AB23" s="230">
        <f t="shared" si="13"/>
        <v>0</v>
      </c>
      <c r="AC23" s="230">
        <f t="shared" si="14"/>
        <v>0</v>
      </c>
      <c r="AD23" s="230">
        <f t="shared" si="15"/>
        <v>0</v>
      </c>
      <c r="AE23" s="231"/>
      <c r="AF23" s="230"/>
      <c r="AG23" s="230"/>
      <c r="AJ23" s="2" t="str">
        <f t="shared" si="77"/>
        <v/>
      </c>
      <c r="AK23" s="2" t="str">
        <f t="shared" si="78"/>
        <v/>
      </c>
      <c r="AL23" s="2" t="str">
        <f t="shared" si="63"/>
        <v/>
      </c>
      <c r="AM23" s="2" t="str">
        <f t="shared" si="42"/>
        <v/>
      </c>
      <c r="AN23" s="2" t="str">
        <f t="shared" si="43"/>
        <v/>
      </c>
      <c r="AO23" s="2" t="str">
        <f t="shared" si="44"/>
        <v/>
      </c>
      <c r="AP23" s="2" t="str">
        <f t="shared" si="45"/>
        <v/>
      </c>
      <c r="AQ23" s="2" t="str">
        <f t="shared" si="79"/>
        <v/>
      </c>
      <c r="AR23" s="2" t="str">
        <f t="shared" si="80"/>
        <v/>
      </c>
      <c r="AS23" s="2" t="str">
        <f t="shared" si="64"/>
        <v/>
      </c>
      <c r="AT23" s="2" t="str">
        <f t="shared" si="48"/>
        <v/>
      </c>
      <c r="AU23" s="2" t="str">
        <f t="shared" si="49"/>
        <v/>
      </c>
      <c r="AV23" s="2" t="str">
        <f t="shared" si="50"/>
        <v/>
      </c>
      <c r="AW23" s="2" t="str">
        <f t="shared" si="51"/>
        <v/>
      </c>
      <c r="AX23" s="2" t="str">
        <f t="shared" si="52"/>
        <v xml:space="preserve"> </v>
      </c>
      <c r="AY23" s="2" t="str">
        <f t="shared" si="16"/>
        <v xml:space="preserve"> </v>
      </c>
      <c r="AZ23" s="2" t="str">
        <f t="shared" si="17"/>
        <v xml:space="preserve"> </v>
      </c>
      <c r="BA23" s="2" t="str">
        <f t="shared" si="18"/>
        <v xml:space="preserve"> </v>
      </c>
      <c r="BB23" s="2"/>
      <c r="BC23" s="2" t="str">
        <f t="shared" si="53"/>
        <v/>
      </c>
      <c r="BD23" s="2" t="str">
        <f t="shared" si="54"/>
        <v/>
      </c>
      <c r="BE23" s="2" t="str">
        <f t="shared" si="55"/>
        <v/>
      </c>
      <c r="BF23" s="2" t="str">
        <f t="shared" si="56"/>
        <v/>
      </c>
      <c r="BJ23" s="11" t="str">
        <f t="shared" si="65"/>
        <v/>
      </c>
      <c r="BK23" s="13" t="str">
        <f t="shared" si="66"/>
        <v/>
      </c>
      <c r="BL23" s="4" t="str">
        <f t="shared" si="19"/>
        <v/>
      </c>
      <c r="BM23" s="4" t="str">
        <f t="shared" si="20"/>
        <v/>
      </c>
      <c r="BN23" s="4" t="str">
        <f t="shared" si="21"/>
        <v/>
      </c>
      <c r="BO23" s="7" t="str">
        <f t="shared" si="57"/>
        <v/>
      </c>
      <c r="BP23" s="7" t="str">
        <f t="shared" si="22"/>
        <v/>
      </c>
      <c r="BQ23" s="7" t="str">
        <f t="shared" si="76"/>
        <v/>
      </c>
      <c r="BR23" s="7" t="str">
        <f t="shared" si="23"/>
        <v/>
      </c>
      <c r="BS23" s="7" t="str">
        <f t="shared" si="24"/>
        <v/>
      </c>
      <c r="BT23" s="7" t="str">
        <f t="shared" si="25"/>
        <v/>
      </c>
      <c r="BU23" s="7" t="str">
        <f t="shared" si="59"/>
        <v/>
      </c>
      <c r="BV23" s="7" t="str">
        <f t="shared" si="60"/>
        <v/>
      </c>
      <c r="BW23" s="3" t="str">
        <f t="shared" si="26"/>
        <v/>
      </c>
      <c r="BX23" s="4" t="str">
        <f t="shared" si="27"/>
        <v/>
      </c>
      <c r="BY23" s="4" t="str">
        <f t="shared" si="28"/>
        <v/>
      </c>
      <c r="BZ23" s="5" t="str">
        <f t="shared" si="29"/>
        <v/>
      </c>
      <c r="CA23" s="3" t="str">
        <f t="shared" si="30"/>
        <v/>
      </c>
      <c r="CB23" s="5" t="str">
        <f t="shared" si="31"/>
        <v/>
      </c>
      <c r="CC23" s="7" t="str">
        <f t="shared" si="32"/>
        <v/>
      </c>
      <c r="CD23" s="7" t="str">
        <f t="shared" si="61"/>
        <v/>
      </c>
      <c r="CE23" s="7" t="str">
        <f t="shared" si="33"/>
        <v/>
      </c>
      <c r="CF23" s="7" t="str">
        <f t="shared" si="34"/>
        <v/>
      </c>
      <c r="CG23" s="7" t="str">
        <f t="shared" si="35"/>
        <v/>
      </c>
      <c r="CH23" s="7" t="str">
        <f t="shared" si="62"/>
        <v/>
      </c>
      <c r="CI23" s="7" t="str">
        <f t="shared" si="36"/>
        <v/>
      </c>
      <c r="CJ23" s="7" t="str">
        <f t="shared" si="37"/>
        <v/>
      </c>
      <c r="CK23" s="4"/>
      <c r="CL23" s="4" t="str">
        <f t="shared" si="38"/>
        <v/>
      </c>
      <c r="CM23" s="5" t="str">
        <f t="shared" si="39"/>
        <v/>
      </c>
      <c r="CN23" s="1" t="str">
        <f t="shared" si="67"/>
        <v/>
      </c>
      <c r="CO23" s="150" t="str">
        <f t="shared" si="68"/>
        <v/>
      </c>
      <c r="CP23" s="150" t="str">
        <f t="shared" si="69"/>
        <v/>
      </c>
      <c r="CQ23" s="7" t="str">
        <f t="shared" si="70"/>
        <v/>
      </c>
      <c r="CR23" s="7"/>
      <c r="CS23" s="7" t="str">
        <f t="shared" si="71"/>
        <v/>
      </c>
      <c r="CT23" s="7" t="str">
        <f t="shared" si="72"/>
        <v/>
      </c>
      <c r="CU23" s="7" t="str">
        <f t="shared" si="73"/>
        <v/>
      </c>
      <c r="CV23" s="7" t="str">
        <f t="shared" si="74"/>
        <v/>
      </c>
      <c r="CW23" s="7"/>
      <c r="CX23" s="7" t="str">
        <f t="shared" si="75"/>
        <v/>
      </c>
    </row>
    <row r="24" spans="1:102" ht="17.25" customHeight="1" x14ac:dyDescent="0.2">
      <c r="A24" s="8">
        <v>15</v>
      </c>
      <c r="B24" s="135"/>
      <c r="C24" s="41"/>
      <c r="D24" s="133"/>
      <c r="E24" s="39"/>
      <c r="F24" s="43"/>
      <c r="G24" s="133"/>
      <c r="H24" s="154"/>
      <c r="I24" s="16" t="str">
        <f t="shared" si="0"/>
        <v/>
      </c>
      <c r="J24" s="15" t="str">
        <f t="shared" si="1"/>
        <v/>
      </c>
      <c r="K24" s="15" t="str">
        <f>IF(BJ24="1",COUNTIF(BJ$10:BJ24,"1"),"")</f>
        <v/>
      </c>
      <c r="L24" s="15" t="str">
        <f t="shared" si="2"/>
        <v/>
      </c>
      <c r="M24" s="15" t="str">
        <f t="shared" si="3"/>
        <v/>
      </c>
      <c r="N24" s="15" t="str">
        <f>IF(BK24="1",COUNTIF(BK$10:BK24,"1"),"")</f>
        <v/>
      </c>
      <c r="O24" s="15" t="str">
        <f t="shared" si="4"/>
        <v/>
      </c>
      <c r="P24" s="17" t="str">
        <f t="shared" si="5"/>
        <v/>
      </c>
      <c r="Q24" s="1"/>
      <c r="R24" s="229">
        <f>IF(試合情報とｻｲﾝ用①印刷!A32="","",試合情報とｻｲﾝ用①印刷!A32)</f>
        <v>15</v>
      </c>
      <c r="S24" s="230">
        <f t="shared" si="6"/>
        <v>0</v>
      </c>
      <c r="T24" s="230">
        <f t="shared" si="7"/>
        <v>0</v>
      </c>
      <c r="U24" s="230">
        <f t="shared" si="8"/>
        <v>0</v>
      </c>
      <c r="V24" s="230">
        <f t="shared" si="9"/>
        <v>0</v>
      </c>
      <c r="W24" s="230">
        <f t="shared" si="10"/>
        <v>0</v>
      </c>
      <c r="X24" s="231"/>
      <c r="Y24" s="229">
        <f>IF(試合情報とｻｲﾝ用①印刷!D32="","",試合情報とｻｲﾝ用①印刷!D32)</f>
        <v>18</v>
      </c>
      <c r="Z24" s="230">
        <f t="shared" si="11"/>
        <v>0</v>
      </c>
      <c r="AA24" s="230">
        <f t="shared" si="12"/>
        <v>0</v>
      </c>
      <c r="AB24" s="230">
        <f t="shared" si="13"/>
        <v>0</v>
      </c>
      <c r="AC24" s="230">
        <f t="shared" si="14"/>
        <v>0</v>
      </c>
      <c r="AD24" s="230">
        <f t="shared" si="15"/>
        <v>0</v>
      </c>
      <c r="AE24" s="231"/>
      <c r="AF24" s="230"/>
      <c r="AG24" s="230"/>
      <c r="AJ24" s="2" t="str">
        <f t="shared" si="77"/>
        <v/>
      </c>
      <c r="AK24" s="2" t="str">
        <f t="shared" si="78"/>
        <v/>
      </c>
      <c r="AL24" s="2" t="str">
        <f t="shared" si="63"/>
        <v/>
      </c>
      <c r="AM24" s="2" t="str">
        <f t="shared" si="42"/>
        <v/>
      </c>
      <c r="AN24" s="2" t="str">
        <f t="shared" si="43"/>
        <v/>
      </c>
      <c r="AO24" s="2" t="str">
        <f t="shared" si="44"/>
        <v/>
      </c>
      <c r="AP24" s="2" t="str">
        <f t="shared" si="45"/>
        <v/>
      </c>
      <c r="AQ24" s="2" t="str">
        <f t="shared" si="79"/>
        <v/>
      </c>
      <c r="AR24" s="2" t="str">
        <f t="shared" si="80"/>
        <v/>
      </c>
      <c r="AS24" s="2" t="str">
        <f t="shared" si="64"/>
        <v/>
      </c>
      <c r="AT24" s="2" t="str">
        <f t="shared" si="48"/>
        <v/>
      </c>
      <c r="AU24" s="2" t="str">
        <f t="shared" si="49"/>
        <v/>
      </c>
      <c r="AV24" s="2" t="str">
        <f t="shared" si="50"/>
        <v/>
      </c>
      <c r="AW24" s="2" t="str">
        <f t="shared" si="51"/>
        <v/>
      </c>
      <c r="AX24" s="2" t="str">
        <f t="shared" si="52"/>
        <v xml:space="preserve"> </v>
      </c>
      <c r="AY24" s="2" t="str">
        <f t="shared" si="16"/>
        <v xml:space="preserve"> </v>
      </c>
      <c r="AZ24" s="2" t="str">
        <f t="shared" si="17"/>
        <v xml:space="preserve"> </v>
      </c>
      <c r="BA24" s="2" t="str">
        <f t="shared" si="18"/>
        <v xml:space="preserve"> </v>
      </c>
      <c r="BB24" s="2"/>
      <c r="BC24" s="2" t="str">
        <f t="shared" si="53"/>
        <v/>
      </c>
      <c r="BD24" s="2" t="str">
        <f t="shared" si="54"/>
        <v/>
      </c>
      <c r="BE24" s="2" t="str">
        <f t="shared" si="55"/>
        <v/>
      </c>
      <c r="BF24" s="2" t="str">
        <f t="shared" si="56"/>
        <v/>
      </c>
      <c r="BJ24" s="11" t="str">
        <f t="shared" si="65"/>
        <v/>
      </c>
      <c r="BK24" s="13" t="str">
        <f t="shared" si="66"/>
        <v/>
      </c>
      <c r="BL24" s="4" t="str">
        <f t="shared" si="19"/>
        <v/>
      </c>
      <c r="BM24" s="4" t="str">
        <f t="shared" si="20"/>
        <v/>
      </c>
      <c r="BN24" s="4" t="str">
        <f t="shared" si="21"/>
        <v/>
      </c>
      <c r="BO24" s="7" t="str">
        <f t="shared" si="57"/>
        <v/>
      </c>
      <c r="BP24" s="7" t="str">
        <f t="shared" si="22"/>
        <v/>
      </c>
      <c r="BQ24" s="7" t="str">
        <f t="shared" si="76"/>
        <v/>
      </c>
      <c r="BR24" s="7" t="str">
        <f t="shared" si="23"/>
        <v/>
      </c>
      <c r="BS24" s="7" t="str">
        <f t="shared" si="24"/>
        <v/>
      </c>
      <c r="BT24" s="7" t="str">
        <f t="shared" si="25"/>
        <v/>
      </c>
      <c r="BU24" s="7" t="str">
        <f t="shared" si="59"/>
        <v/>
      </c>
      <c r="BV24" s="7" t="str">
        <f t="shared" si="60"/>
        <v/>
      </c>
      <c r="BW24" s="3" t="str">
        <f t="shared" si="26"/>
        <v/>
      </c>
      <c r="BX24" s="4" t="str">
        <f t="shared" si="27"/>
        <v/>
      </c>
      <c r="BY24" s="4" t="str">
        <f t="shared" si="28"/>
        <v/>
      </c>
      <c r="BZ24" s="5" t="str">
        <f t="shared" si="29"/>
        <v/>
      </c>
      <c r="CA24" s="3" t="str">
        <f t="shared" si="30"/>
        <v/>
      </c>
      <c r="CB24" s="5" t="str">
        <f t="shared" si="31"/>
        <v/>
      </c>
      <c r="CC24" s="7" t="str">
        <f t="shared" si="32"/>
        <v/>
      </c>
      <c r="CD24" s="7" t="str">
        <f t="shared" si="61"/>
        <v/>
      </c>
      <c r="CE24" s="7" t="str">
        <f t="shared" si="33"/>
        <v/>
      </c>
      <c r="CF24" s="7" t="str">
        <f t="shared" si="34"/>
        <v/>
      </c>
      <c r="CG24" s="7" t="str">
        <f t="shared" si="35"/>
        <v/>
      </c>
      <c r="CH24" s="7" t="str">
        <f t="shared" si="62"/>
        <v/>
      </c>
      <c r="CI24" s="7" t="str">
        <f t="shared" si="36"/>
        <v/>
      </c>
      <c r="CJ24" s="7" t="str">
        <f t="shared" si="37"/>
        <v/>
      </c>
      <c r="CK24" s="4"/>
      <c r="CL24" s="4" t="str">
        <f t="shared" si="38"/>
        <v/>
      </c>
      <c r="CM24" s="5" t="str">
        <f t="shared" si="39"/>
        <v/>
      </c>
      <c r="CN24" s="1" t="str">
        <f t="shared" si="67"/>
        <v/>
      </c>
      <c r="CO24" s="150" t="str">
        <f t="shared" si="68"/>
        <v/>
      </c>
      <c r="CP24" s="150" t="str">
        <f t="shared" si="69"/>
        <v/>
      </c>
      <c r="CQ24" s="7" t="str">
        <f t="shared" si="70"/>
        <v/>
      </c>
      <c r="CR24" s="7"/>
      <c r="CS24" s="7" t="str">
        <f t="shared" si="71"/>
        <v/>
      </c>
      <c r="CT24" s="7" t="str">
        <f t="shared" si="72"/>
        <v/>
      </c>
      <c r="CU24" s="7" t="str">
        <f t="shared" si="73"/>
        <v/>
      </c>
      <c r="CV24" s="7" t="str">
        <f t="shared" si="74"/>
        <v/>
      </c>
      <c r="CW24" s="7"/>
      <c r="CX24" s="7" t="str">
        <f t="shared" si="75"/>
        <v/>
      </c>
    </row>
    <row r="25" spans="1:102" ht="17.25" customHeight="1" x14ac:dyDescent="0.2">
      <c r="A25" s="8">
        <v>16</v>
      </c>
      <c r="B25" s="135"/>
      <c r="C25" s="41"/>
      <c r="D25" s="133"/>
      <c r="E25" s="39"/>
      <c r="F25" s="43"/>
      <c r="G25" s="133"/>
      <c r="H25" s="154"/>
      <c r="I25" s="16" t="str">
        <f t="shared" si="0"/>
        <v/>
      </c>
      <c r="J25" s="15" t="str">
        <f t="shared" si="1"/>
        <v/>
      </c>
      <c r="K25" s="15" t="str">
        <f>IF(BJ25="1",COUNTIF(BJ$10:BJ25,"1"),"")</f>
        <v/>
      </c>
      <c r="L25" s="15" t="str">
        <f t="shared" si="2"/>
        <v/>
      </c>
      <c r="M25" s="15" t="str">
        <f t="shared" si="3"/>
        <v/>
      </c>
      <c r="N25" s="15" t="str">
        <f>IF(BK25="1",COUNTIF(BK$10:BK25,"1"),"")</f>
        <v/>
      </c>
      <c r="O25" s="15" t="str">
        <f t="shared" si="4"/>
        <v/>
      </c>
      <c r="P25" s="17" t="str">
        <f t="shared" si="5"/>
        <v/>
      </c>
      <c r="Q25" s="1"/>
      <c r="R25" s="229">
        <f>IF(試合情報とｻｲﾝ用①印刷!A33="","",試合情報とｻｲﾝ用①印刷!A33)</f>
        <v>16</v>
      </c>
      <c r="S25" s="230">
        <f t="shared" si="6"/>
        <v>1</v>
      </c>
      <c r="T25" s="230">
        <f t="shared" si="7"/>
        <v>1</v>
      </c>
      <c r="U25" s="230">
        <f t="shared" si="8"/>
        <v>0</v>
      </c>
      <c r="V25" s="230">
        <f t="shared" si="9"/>
        <v>0</v>
      </c>
      <c r="W25" s="230">
        <f t="shared" si="10"/>
        <v>0</v>
      </c>
      <c r="X25" s="231"/>
      <c r="Y25" s="229">
        <f>IF(試合情報とｻｲﾝ用①印刷!D33="","",試合情報とｻｲﾝ用①印刷!D33)</f>
        <v>19</v>
      </c>
      <c r="Z25" s="230">
        <f t="shared" si="11"/>
        <v>1</v>
      </c>
      <c r="AA25" s="230">
        <f t="shared" si="12"/>
        <v>1</v>
      </c>
      <c r="AB25" s="230">
        <f t="shared" si="13"/>
        <v>0</v>
      </c>
      <c r="AC25" s="230">
        <f t="shared" si="14"/>
        <v>0</v>
      </c>
      <c r="AD25" s="230">
        <f t="shared" si="15"/>
        <v>0</v>
      </c>
      <c r="AE25" s="231"/>
      <c r="AF25" s="230"/>
      <c r="AG25" s="230"/>
      <c r="AJ25" s="2" t="str">
        <f t="shared" si="77"/>
        <v/>
      </c>
      <c r="AK25" s="2" t="str">
        <f t="shared" si="78"/>
        <v/>
      </c>
      <c r="AL25" s="2" t="str">
        <f t="shared" si="63"/>
        <v/>
      </c>
      <c r="AM25" s="2" t="str">
        <f t="shared" si="42"/>
        <v/>
      </c>
      <c r="AN25" s="2" t="str">
        <f t="shared" si="43"/>
        <v/>
      </c>
      <c r="AO25" s="2" t="str">
        <f t="shared" si="44"/>
        <v/>
      </c>
      <c r="AP25" s="2" t="str">
        <f t="shared" si="45"/>
        <v/>
      </c>
      <c r="AQ25" s="2" t="str">
        <f t="shared" si="79"/>
        <v/>
      </c>
      <c r="AR25" s="2" t="str">
        <f t="shared" si="80"/>
        <v/>
      </c>
      <c r="AS25" s="2" t="str">
        <f t="shared" si="64"/>
        <v/>
      </c>
      <c r="AT25" s="2" t="str">
        <f t="shared" si="48"/>
        <v/>
      </c>
      <c r="AU25" s="2" t="str">
        <f t="shared" si="49"/>
        <v/>
      </c>
      <c r="AV25" s="2" t="str">
        <f t="shared" si="50"/>
        <v/>
      </c>
      <c r="AW25" s="2" t="str">
        <f t="shared" si="51"/>
        <v/>
      </c>
      <c r="AX25" s="2" t="str">
        <f t="shared" si="52"/>
        <v xml:space="preserve"> </v>
      </c>
      <c r="AY25" s="2" t="str">
        <f t="shared" si="16"/>
        <v xml:space="preserve"> </v>
      </c>
      <c r="AZ25" s="2" t="str">
        <f t="shared" si="17"/>
        <v xml:space="preserve"> </v>
      </c>
      <c r="BA25" s="2" t="str">
        <f t="shared" si="18"/>
        <v xml:space="preserve"> </v>
      </c>
      <c r="BB25" s="2"/>
      <c r="BC25" s="2" t="str">
        <f t="shared" si="53"/>
        <v/>
      </c>
      <c r="BD25" s="2" t="str">
        <f t="shared" si="54"/>
        <v/>
      </c>
      <c r="BE25" s="2" t="str">
        <f t="shared" si="55"/>
        <v/>
      </c>
      <c r="BF25" s="2" t="str">
        <f t="shared" si="56"/>
        <v/>
      </c>
      <c r="BG25" s="2"/>
      <c r="BJ25" s="11" t="str">
        <f t="shared" si="65"/>
        <v/>
      </c>
      <c r="BK25" s="13" t="str">
        <f t="shared" si="66"/>
        <v/>
      </c>
      <c r="BL25" s="4" t="str">
        <f t="shared" si="19"/>
        <v/>
      </c>
      <c r="BM25" s="4" t="str">
        <f t="shared" si="20"/>
        <v/>
      </c>
      <c r="BN25" s="4" t="str">
        <f t="shared" si="21"/>
        <v/>
      </c>
      <c r="BO25" s="7" t="str">
        <f t="shared" si="57"/>
        <v/>
      </c>
      <c r="BP25" s="7" t="str">
        <f t="shared" si="22"/>
        <v/>
      </c>
      <c r="BQ25" s="7" t="str">
        <f t="shared" si="76"/>
        <v/>
      </c>
      <c r="BR25" s="7" t="str">
        <f t="shared" si="23"/>
        <v/>
      </c>
      <c r="BS25" s="7" t="str">
        <f t="shared" si="24"/>
        <v/>
      </c>
      <c r="BT25" s="7" t="str">
        <f t="shared" si="25"/>
        <v/>
      </c>
      <c r="BU25" s="7" t="str">
        <f t="shared" si="59"/>
        <v/>
      </c>
      <c r="BV25" s="7" t="str">
        <f t="shared" si="60"/>
        <v/>
      </c>
      <c r="BW25" s="3" t="str">
        <f t="shared" si="26"/>
        <v/>
      </c>
      <c r="BX25" s="4" t="str">
        <f t="shared" si="27"/>
        <v/>
      </c>
      <c r="BY25" s="4" t="str">
        <f t="shared" si="28"/>
        <v/>
      </c>
      <c r="BZ25" s="5" t="str">
        <f t="shared" si="29"/>
        <v/>
      </c>
      <c r="CA25" s="3" t="str">
        <f t="shared" si="30"/>
        <v/>
      </c>
      <c r="CB25" s="5" t="str">
        <f t="shared" si="31"/>
        <v/>
      </c>
      <c r="CC25" s="7" t="str">
        <f t="shared" si="32"/>
        <v/>
      </c>
      <c r="CD25" s="7" t="str">
        <f t="shared" si="61"/>
        <v/>
      </c>
      <c r="CE25" s="7" t="str">
        <f t="shared" si="33"/>
        <v/>
      </c>
      <c r="CF25" s="7" t="str">
        <f t="shared" si="34"/>
        <v/>
      </c>
      <c r="CG25" s="7" t="str">
        <f t="shared" si="35"/>
        <v/>
      </c>
      <c r="CH25" s="7" t="str">
        <f t="shared" si="62"/>
        <v/>
      </c>
      <c r="CI25" s="7" t="str">
        <f t="shared" si="36"/>
        <v/>
      </c>
      <c r="CJ25" s="7" t="str">
        <f t="shared" si="37"/>
        <v/>
      </c>
      <c r="CK25" s="4"/>
      <c r="CL25" s="4" t="str">
        <f t="shared" si="38"/>
        <v/>
      </c>
      <c r="CM25" s="5" t="str">
        <f t="shared" si="39"/>
        <v/>
      </c>
      <c r="CN25" s="1" t="str">
        <f t="shared" si="67"/>
        <v/>
      </c>
      <c r="CO25" s="150" t="str">
        <f t="shared" si="68"/>
        <v/>
      </c>
      <c r="CP25" s="150" t="str">
        <f t="shared" si="69"/>
        <v/>
      </c>
      <c r="CQ25" s="7" t="str">
        <f t="shared" si="70"/>
        <v/>
      </c>
      <c r="CR25" s="7"/>
      <c r="CS25" s="7" t="str">
        <f t="shared" si="71"/>
        <v/>
      </c>
      <c r="CT25" s="7" t="str">
        <f t="shared" si="72"/>
        <v/>
      </c>
      <c r="CU25" s="7" t="str">
        <f t="shared" si="73"/>
        <v/>
      </c>
      <c r="CV25" s="7" t="str">
        <f t="shared" si="74"/>
        <v/>
      </c>
      <c r="CW25" s="7"/>
      <c r="CX25" s="7" t="str">
        <f t="shared" si="75"/>
        <v/>
      </c>
    </row>
    <row r="26" spans="1:102" ht="17.25" customHeight="1" x14ac:dyDescent="0.2">
      <c r="A26" s="8">
        <v>17</v>
      </c>
      <c r="B26" s="135"/>
      <c r="C26" s="41"/>
      <c r="D26" s="133"/>
      <c r="E26" s="39"/>
      <c r="F26" s="43"/>
      <c r="G26" s="133"/>
      <c r="H26" s="154"/>
      <c r="I26" s="16" t="str">
        <f t="shared" si="0"/>
        <v/>
      </c>
      <c r="J26" s="15" t="str">
        <f t="shared" si="1"/>
        <v/>
      </c>
      <c r="K26" s="15" t="str">
        <f>IF(BJ26="1",COUNTIF(BJ$10:BJ26,"1"),"")</f>
        <v/>
      </c>
      <c r="L26" s="15" t="str">
        <f t="shared" si="2"/>
        <v/>
      </c>
      <c r="M26" s="15" t="str">
        <f t="shared" si="3"/>
        <v/>
      </c>
      <c r="N26" s="15" t="str">
        <f>IF(BK26="1",COUNTIF(BK$10:BK26,"1"),"")</f>
        <v/>
      </c>
      <c r="O26" s="15" t="str">
        <f t="shared" si="4"/>
        <v/>
      </c>
      <c r="P26" s="17" t="str">
        <f t="shared" si="5"/>
        <v/>
      </c>
      <c r="Q26" s="1"/>
      <c r="R26" s="234" t="s">
        <v>51</v>
      </c>
      <c r="S26" s="437">
        <f>SUM(S10:S25)</f>
        <v>4</v>
      </c>
      <c r="T26" s="230">
        <f>COUNTIF(AX:AX,R26)</f>
        <v>0</v>
      </c>
      <c r="U26" s="230">
        <f>COUNTIF(AY:AY,R26)</f>
        <v>0</v>
      </c>
      <c r="V26" s="230">
        <f>COUNTIF(AZ10:AZ111,R26)</f>
        <v>0</v>
      </c>
      <c r="W26" s="230">
        <f>COUNTIF(BA:BA,R26)</f>
        <v>0</v>
      </c>
      <c r="X26" s="231"/>
      <c r="Y26" s="234" t="s">
        <v>51</v>
      </c>
      <c r="Z26" s="437">
        <f>SUM(Z10:Z25)</f>
        <v>3</v>
      </c>
      <c r="AA26" s="230">
        <f>COUNTIF(BC:BC,R26)</f>
        <v>0</v>
      </c>
      <c r="AB26" s="230">
        <f>COUNTIF(BD:BD,R26)</f>
        <v>0</v>
      </c>
      <c r="AC26" s="230">
        <f>COUNTIF(BE10:BE111,R26)</f>
        <v>0</v>
      </c>
      <c r="AD26" s="230">
        <f>COUNTIF(BF:BF,R26)</f>
        <v>0</v>
      </c>
      <c r="AE26" s="231"/>
      <c r="AF26" s="230"/>
      <c r="AG26" s="230"/>
      <c r="AJ26" s="2" t="str">
        <f t="shared" si="77"/>
        <v/>
      </c>
      <c r="AK26" s="2" t="str">
        <f t="shared" si="78"/>
        <v/>
      </c>
      <c r="AL26" s="2" t="str">
        <f t="shared" si="63"/>
        <v/>
      </c>
      <c r="AM26" s="2" t="str">
        <f t="shared" si="42"/>
        <v/>
      </c>
      <c r="AN26" s="2" t="str">
        <f t="shared" si="43"/>
        <v/>
      </c>
      <c r="AO26" s="2" t="str">
        <f t="shared" si="44"/>
        <v/>
      </c>
      <c r="AP26" s="2" t="str">
        <f t="shared" si="45"/>
        <v/>
      </c>
      <c r="AQ26" s="2" t="str">
        <f t="shared" si="79"/>
        <v/>
      </c>
      <c r="AR26" s="2" t="str">
        <f t="shared" si="80"/>
        <v/>
      </c>
      <c r="AS26" s="2" t="str">
        <f t="shared" si="64"/>
        <v/>
      </c>
      <c r="AT26" s="2" t="str">
        <f t="shared" si="48"/>
        <v/>
      </c>
      <c r="AU26" s="2" t="str">
        <f t="shared" si="49"/>
        <v/>
      </c>
      <c r="AV26" s="2" t="str">
        <f t="shared" si="50"/>
        <v/>
      </c>
      <c r="AW26" s="2" t="str">
        <f t="shared" si="51"/>
        <v/>
      </c>
      <c r="AX26" s="2" t="str">
        <f t="shared" si="52"/>
        <v xml:space="preserve"> </v>
      </c>
      <c r="AY26" s="2" t="str">
        <f t="shared" si="16"/>
        <v xml:space="preserve"> </v>
      </c>
      <c r="AZ26" s="2" t="str">
        <f t="shared" si="17"/>
        <v xml:space="preserve"> </v>
      </c>
      <c r="BA26" s="2" t="str">
        <f t="shared" si="18"/>
        <v xml:space="preserve"> </v>
      </c>
      <c r="BB26" s="2"/>
      <c r="BC26" s="2" t="str">
        <f t="shared" si="53"/>
        <v/>
      </c>
      <c r="BD26" s="2" t="str">
        <f t="shared" si="54"/>
        <v/>
      </c>
      <c r="BE26" s="2" t="str">
        <f t="shared" si="55"/>
        <v/>
      </c>
      <c r="BF26" s="2" t="str">
        <f t="shared" si="56"/>
        <v/>
      </c>
      <c r="BJ26" s="11" t="str">
        <f t="shared" si="65"/>
        <v/>
      </c>
      <c r="BK26" s="13" t="str">
        <f t="shared" si="66"/>
        <v/>
      </c>
      <c r="BL26" s="4" t="str">
        <f t="shared" si="19"/>
        <v/>
      </c>
      <c r="BM26" s="4" t="str">
        <f t="shared" si="20"/>
        <v/>
      </c>
      <c r="BN26" s="4" t="str">
        <f t="shared" si="21"/>
        <v/>
      </c>
      <c r="BO26" s="7" t="str">
        <f t="shared" si="57"/>
        <v/>
      </c>
      <c r="BP26" s="7" t="str">
        <f t="shared" si="22"/>
        <v/>
      </c>
      <c r="BQ26" s="7" t="str">
        <f t="shared" si="76"/>
        <v/>
      </c>
      <c r="BR26" s="7" t="str">
        <f t="shared" si="23"/>
        <v/>
      </c>
      <c r="BS26" s="7" t="str">
        <f t="shared" si="24"/>
        <v/>
      </c>
      <c r="BT26" s="7" t="str">
        <f t="shared" si="25"/>
        <v/>
      </c>
      <c r="BU26" s="7" t="str">
        <f t="shared" si="59"/>
        <v/>
      </c>
      <c r="BV26" s="7" t="str">
        <f t="shared" si="60"/>
        <v/>
      </c>
      <c r="BW26" s="3" t="str">
        <f>IF(B26=+$C$1,F26,"")</f>
        <v/>
      </c>
      <c r="BX26" s="4" t="str">
        <f t="shared" si="27"/>
        <v/>
      </c>
      <c r="BY26" s="4" t="str">
        <f t="shared" si="28"/>
        <v/>
      </c>
      <c r="BZ26" s="5" t="str">
        <f t="shared" si="29"/>
        <v/>
      </c>
      <c r="CA26" s="3" t="str">
        <f t="shared" si="30"/>
        <v/>
      </c>
      <c r="CB26" s="5" t="str">
        <f t="shared" si="31"/>
        <v/>
      </c>
      <c r="CC26" s="7" t="str">
        <f t="shared" si="32"/>
        <v/>
      </c>
      <c r="CD26" s="7" t="str">
        <f t="shared" si="61"/>
        <v/>
      </c>
      <c r="CE26" s="7" t="str">
        <f t="shared" si="33"/>
        <v/>
      </c>
      <c r="CF26" s="7" t="str">
        <f t="shared" si="34"/>
        <v/>
      </c>
      <c r="CG26" s="7" t="str">
        <f t="shared" si="35"/>
        <v/>
      </c>
      <c r="CH26" s="7" t="str">
        <f t="shared" si="62"/>
        <v/>
      </c>
      <c r="CI26" s="7" t="str">
        <f t="shared" si="36"/>
        <v/>
      </c>
      <c r="CJ26" s="7" t="str">
        <f t="shared" si="37"/>
        <v/>
      </c>
      <c r="CK26" s="4"/>
      <c r="CL26" s="4" t="str">
        <f t="shared" si="38"/>
        <v/>
      </c>
      <c r="CM26" s="5" t="str">
        <f t="shared" si="39"/>
        <v/>
      </c>
      <c r="CN26" s="1" t="str">
        <f t="shared" si="67"/>
        <v/>
      </c>
      <c r="CO26" s="150" t="str">
        <f t="shared" si="68"/>
        <v/>
      </c>
      <c r="CP26" s="150" t="str">
        <f t="shared" si="69"/>
        <v/>
      </c>
      <c r="CQ26" s="7" t="str">
        <f t="shared" si="70"/>
        <v/>
      </c>
      <c r="CR26" s="7"/>
      <c r="CS26" s="7" t="str">
        <f t="shared" si="71"/>
        <v/>
      </c>
      <c r="CT26" s="7" t="str">
        <f t="shared" si="72"/>
        <v/>
      </c>
      <c r="CU26" s="7" t="str">
        <f t="shared" si="73"/>
        <v/>
      </c>
      <c r="CV26" s="7" t="str">
        <f t="shared" si="74"/>
        <v/>
      </c>
      <c r="CW26" s="7"/>
      <c r="CX26" s="7" t="str">
        <f t="shared" si="75"/>
        <v/>
      </c>
    </row>
    <row r="27" spans="1:102" ht="17.25" customHeight="1" x14ac:dyDescent="0.2">
      <c r="A27" s="8">
        <v>18</v>
      </c>
      <c r="B27" s="135"/>
      <c r="C27" s="41"/>
      <c r="D27" s="133"/>
      <c r="E27" s="39"/>
      <c r="F27" s="43"/>
      <c r="G27" s="133"/>
      <c r="H27" s="154"/>
      <c r="I27" s="16" t="str">
        <f t="shared" si="0"/>
        <v/>
      </c>
      <c r="J27" s="15" t="str">
        <f t="shared" si="1"/>
        <v/>
      </c>
      <c r="K27" s="15" t="str">
        <f>IF(BJ27="1",COUNTIF(BJ$10:BJ27,"1"),"")</f>
        <v/>
      </c>
      <c r="L27" s="15" t="str">
        <f t="shared" si="2"/>
        <v/>
      </c>
      <c r="M27" s="15" t="str">
        <f t="shared" si="3"/>
        <v/>
      </c>
      <c r="N27" s="15" t="str">
        <f>IF(BK27="1",COUNTIF(BK$10:BK27,"1"),"")</f>
        <v/>
      </c>
      <c r="O27" s="15" t="str">
        <f t="shared" si="4"/>
        <v/>
      </c>
      <c r="P27" s="17" t="str">
        <f t="shared" si="5"/>
        <v/>
      </c>
      <c r="Q27" s="1"/>
      <c r="R27" s="234" t="s">
        <v>76</v>
      </c>
      <c r="S27" s="437"/>
      <c r="T27" s="230">
        <f>COUNTIF(AX:AX,R27)</f>
        <v>0</v>
      </c>
      <c r="U27" s="230">
        <f>COUNTIF(AY:AY,R27)</f>
        <v>0</v>
      </c>
      <c r="V27" s="230">
        <f>COUNTIF(AZ10:AZ111,R27)</f>
        <v>0</v>
      </c>
      <c r="W27" s="230">
        <f>COUNTIF(BA:BA,R27)</f>
        <v>0</v>
      </c>
      <c r="X27" s="231"/>
      <c r="Y27" s="234" t="s">
        <v>76</v>
      </c>
      <c r="Z27" s="437"/>
      <c r="AA27" s="230">
        <f>COUNTIF(BC:BC,R27)</f>
        <v>0</v>
      </c>
      <c r="AB27" s="230">
        <f>COUNTIF(BD:BD,R27)</f>
        <v>0</v>
      </c>
      <c r="AC27" s="230">
        <f>COUNTIF(BE10:BE111,R27)</f>
        <v>0</v>
      </c>
      <c r="AD27" s="230">
        <f>COUNTIF(BF:BF,R27)</f>
        <v>0</v>
      </c>
      <c r="AE27" s="231"/>
      <c r="AF27" s="230"/>
      <c r="AG27" s="230"/>
      <c r="AJ27" s="2" t="str">
        <f t="shared" si="77"/>
        <v/>
      </c>
      <c r="AK27" s="2" t="str">
        <f t="shared" si="78"/>
        <v/>
      </c>
      <c r="AL27" s="2" t="str">
        <f t="shared" si="63"/>
        <v/>
      </c>
      <c r="AM27" s="2" t="str">
        <f t="shared" si="42"/>
        <v/>
      </c>
      <c r="AN27" s="2" t="str">
        <f t="shared" si="43"/>
        <v/>
      </c>
      <c r="AO27" s="2" t="str">
        <f t="shared" si="44"/>
        <v/>
      </c>
      <c r="AP27" s="2" t="str">
        <f t="shared" si="45"/>
        <v/>
      </c>
      <c r="AQ27" s="2" t="str">
        <f t="shared" si="79"/>
        <v/>
      </c>
      <c r="AR27" s="2" t="str">
        <f t="shared" si="80"/>
        <v/>
      </c>
      <c r="AS27" s="2" t="str">
        <f t="shared" si="64"/>
        <v/>
      </c>
      <c r="AT27" s="2" t="str">
        <f t="shared" si="48"/>
        <v/>
      </c>
      <c r="AU27" s="2" t="str">
        <f t="shared" si="49"/>
        <v/>
      </c>
      <c r="AV27" s="2" t="str">
        <f t="shared" si="50"/>
        <v/>
      </c>
      <c r="AW27" s="2" t="str">
        <f t="shared" si="51"/>
        <v/>
      </c>
      <c r="AX27" s="2" t="str">
        <f t="shared" si="52"/>
        <v xml:space="preserve"> </v>
      </c>
      <c r="AY27" s="2" t="str">
        <f t="shared" si="16"/>
        <v xml:space="preserve"> </v>
      </c>
      <c r="AZ27" s="2" t="str">
        <f t="shared" si="17"/>
        <v xml:space="preserve"> </v>
      </c>
      <c r="BA27" s="2" t="str">
        <f t="shared" si="18"/>
        <v xml:space="preserve"> </v>
      </c>
      <c r="BB27" s="2"/>
      <c r="BC27" s="2" t="str">
        <f t="shared" si="53"/>
        <v/>
      </c>
      <c r="BD27" s="2" t="str">
        <f t="shared" si="54"/>
        <v/>
      </c>
      <c r="BE27" s="2" t="str">
        <f t="shared" si="55"/>
        <v/>
      </c>
      <c r="BF27" s="2" t="str">
        <f t="shared" si="56"/>
        <v/>
      </c>
      <c r="BJ27" s="11" t="str">
        <f t="shared" ref="BJ27:BJ90" si="81">BQ27&amp;CE27&amp;CS27</f>
        <v/>
      </c>
      <c r="BK27" s="13" t="str">
        <f t="shared" ref="BK27:BK90" si="82">BT27&amp;CH27&amp;CV27</f>
        <v/>
      </c>
      <c r="BL27" s="4" t="str">
        <f t="shared" si="19"/>
        <v/>
      </c>
      <c r="BM27" s="4" t="str">
        <f t="shared" si="20"/>
        <v/>
      </c>
      <c r="BN27" s="4" t="str">
        <f t="shared" si="21"/>
        <v/>
      </c>
      <c r="BO27" s="7" t="str">
        <f t="shared" si="57"/>
        <v/>
      </c>
      <c r="BP27" s="7" t="str">
        <f t="shared" si="22"/>
        <v/>
      </c>
      <c r="BQ27" s="7" t="str">
        <f t="shared" si="76"/>
        <v/>
      </c>
      <c r="BR27" s="7" t="str">
        <f t="shared" si="23"/>
        <v/>
      </c>
      <c r="BS27" s="7" t="str">
        <f t="shared" si="24"/>
        <v/>
      </c>
      <c r="BT27" s="7" t="str">
        <f t="shared" si="25"/>
        <v/>
      </c>
      <c r="BU27" s="7" t="str">
        <f t="shared" si="59"/>
        <v/>
      </c>
      <c r="BV27" s="7" t="str">
        <f t="shared" si="60"/>
        <v/>
      </c>
      <c r="BW27" s="3" t="str">
        <f t="shared" si="26"/>
        <v/>
      </c>
      <c r="BX27" s="4" t="str">
        <f t="shared" si="27"/>
        <v/>
      </c>
      <c r="BY27" s="4" t="str">
        <f t="shared" si="28"/>
        <v/>
      </c>
      <c r="BZ27" s="5" t="str">
        <f t="shared" si="29"/>
        <v/>
      </c>
      <c r="CA27" s="3" t="str">
        <f t="shared" si="30"/>
        <v/>
      </c>
      <c r="CB27" s="5" t="str">
        <f t="shared" si="31"/>
        <v/>
      </c>
      <c r="CC27" s="7" t="str">
        <f t="shared" si="32"/>
        <v/>
      </c>
      <c r="CD27" s="7" t="str">
        <f t="shared" si="61"/>
        <v/>
      </c>
      <c r="CE27" s="7" t="str">
        <f t="shared" si="33"/>
        <v/>
      </c>
      <c r="CF27" s="7" t="str">
        <f t="shared" si="34"/>
        <v/>
      </c>
      <c r="CG27" s="7" t="str">
        <f t="shared" si="35"/>
        <v/>
      </c>
      <c r="CH27" s="7" t="str">
        <f t="shared" si="62"/>
        <v/>
      </c>
      <c r="CI27" s="7" t="str">
        <f t="shared" si="36"/>
        <v/>
      </c>
      <c r="CJ27" s="7" t="str">
        <f t="shared" si="37"/>
        <v/>
      </c>
      <c r="CK27" s="4"/>
      <c r="CL27" s="4" t="str">
        <f t="shared" si="38"/>
        <v/>
      </c>
      <c r="CM27" s="5" t="str">
        <f t="shared" si="39"/>
        <v/>
      </c>
      <c r="CN27" s="1" t="str">
        <f t="shared" si="67"/>
        <v/>
      </c>
      <c r="CO27" s="150" t="str">
        <f t="shared" si="68"/>
        <v/>
      </c>
      <c r="CP27" s="150" t="str">
        <f t="shared" si="69"/>
        <v/>
      </c>
      <c r="CQ27" s="7" t="str">
        <f t="shared" si="70"/>
        <v/>
      </c>
      <c r="CR27" s="7"/>
      <c r="CS27" s="7" t="str">
        <f t="shared" si="71"/>
        <v/>
      </c>
      <c r="CT27" s="7" t="str">
        <f t="shared" si="72"/>
        <v/>
      </c>
      <c r="CU27" s="7" t="str">
        <f t="shared" si="73"/>
        <v/>
      </c>
      <c r="CV27" s="7" t="str">
        <f t="shared" si="74"/>
        <v/>
      </c>
      <c r="CW27" s="7"/>
      <c r="CX27" s="7" t="str">
        <f t="shared" si="75"/>
        <v/>
      </c>
    </row>
    <row r="28" spans="1:102" ht="17.25" customHeight="1" x14ac:dyDescent="0.2">
      <c r="A28" s="8">
        <v>19</v>
      </c>
      <c r="B28" s="135"/>
      <c r="C28" s="41"/>
      <c r="D28" s="133"/>
      <c r="E28" s="39"/>
      <c r="F28" s="43"/>
      <c r="G28" s="133"/>
      <c r="H28" s="154"/>
      <c r="I28" s="16" t="str">
        <f t="shared" si="0"/>
        <v/>
      </c>
      <c r="J28" s="15" t="str">
        <f t="shared" si="1"/>
        <v/>
      </c>
      <c r="K28" s="15" t="str">
        <f>IF(BJ28="1",COUNTIF(BJ$10:BJ28,"1"),"")</f>
        <v/>
      </c>
      <c r="L28" s="15" t="str">
        <f t="shared" si="2"/>
        <v/>
      </c>
      <c r="M28" s="15" t="str">
        <f t="shared" si="3"/>
        <v/>
      </c>
      <c r="N28" s="15" t="str">
        <f>IF(BK28="1",COUNTIF(BK$10:BK28,"1"),"")</f>
        <v/>
      </c>
      <c r="O28" s="15" t="str">
        <f t="shared" si="4"/>
        <v/>
      </c>
      <c r="P28" s="17" t="str">
        <f t="shared" si="5"/>
        <v/>
      </c>
      <c r="Q28" s="1"/>
      <c r="R28" s="234" t="s">
        <v>123</v>
      </c>
      <c r="S28" s="437"/>
      <c r="T28" s="230">
        <f>COUNTIF(AX:AX,R28)</f>
        <v>0</v>
      </c>
      <c r="U28" s="230">
        <f>COUNTIF(AY:AY,R28)</f>
        <v>0</v>
      </c>
      <c r="V28" s="230">
        <f>COUNTIF(AZ10:AZ111,R28)</f>
        <v>0</v>
      </c>
      <c r="W28" s="230">
        <f>COUNTIF(BA:BA,R28)</f>
        <v>0</v>
      </c>
      <c r="X28" s="231"/>
      <c r="Y28" s="234" t="s">
        <v>123</v>
      </c>
      <c r="Z28" s="437"/>
      <c r="AA28" s="230">
        <f>COUNTIF(BC:BC,R28)</f>
        <v>0</v>
      </c>
      <c r="AB28" s="230">
        <f>COUNTIF(BD:BD,R28)</f>
        <v>0</v>
      </c>
      <c r="AC28" s="230">
        <f>COUNTIF(BE10:BE111,R28)</f>
        <v>0</v>
      </c>
      <c r="AD28" s="230">
        <f>COUNTIF(BF:BF,R28)</f>
        <v>0</v>
      </c>
      <c r="AE28" s="231"/>
      <c r="AF28" s="230"/>
      <c r="AG28" s="230"/>
      <c r="AJ28" s="2" t="str">
        <f t="shared" si="77"/>
        <v/>
      </c>
      <c r="AK28" s="2" t="str">
        <f t="shared" si="78"/>
        <v/>
      </c>
      <c r="AL28" s="2" t="str">
        <f t="shared" si="63"/>
        <v/>
      </c>
      <c r="AM28" s="2" t="str">
        <f t="shared" si="42"/>
        <v/>
      </c>
      <c r="AN28" s="2" t="str">
        <f t="shared" si="43"/>
        <v/>
      </c>
      <c r="AO28" s="2" t="str">
        <f t="shared" si="44"/>
        <v/>
      </c>
      <c r="AP28" s="2" t="str">
        <f t="shared" si="45"/>
        <v/>
      </c>
      <c r="AQ28" s="2" t="str">
        <f t="shared" si="79"/>
        <v/>
      </c>
      <c r="AR28" s="2" t="str">
        <f t="shared" si="80"/>
        <v/>
      </c>
      <c r="AS28" s="2" t="str">
        <f t="shared" si="64"/>
        <v/>
      </c>
      <c r="AT28" s="2" t="str">
        <f t="shared" si="48"/>
        <v/>
      </c>
      <c r="AU28" s="2" t="str">
        <f t="shared" si="49"/>
        <v/>
      </c>
      <c r="AV28" s="2" t="str">
        <f t="shared" si="50"/>
        <v/>
      </c>
      <c r="AW28" s="2" t="str">
        <f t="shared" si="51"/>
        <v/>
      </c>
      <c r="AX28" s="2" t="str">
        <f t="shared" si="52"/>
        <v xml:space="preserve"> </v>
      </c>
      <c r="AY28" s="2" t="str">
        <f t="shared" si="16"/>
        <v xml:space="preserve"> </v>
      </c>
      <c r="AZ28" s="2" t="str">
        <f t="shared" si="17"/>
        <v xml:space="preserve"> </v>
      </c>
      <c r="BA28" s="2" t="str">
        <f t="shared" si="18"/>
        <v xml:space="preserve"> </v>
      </c>
      <c r="BB28" s="2"/>
      <c r="BC28" s="2" t="str">
        <f t="shared" si="53"/>
        <v/>
      </c>
      <c r="BD28" s="2" t="str">
        <f t="shared" si="54"/>
        <v/>
      </c>
      <c r="BE28" s="2" t="str">
        <f t="shared" si="55"/>
        <v/>
      </c>
      <c r="BF28" s="2" t="str">
        <f t="shared" si="56"/>
        <v/>
      </c>
      <c r="BJ28" s="11" t="str">
        <f t="shared" si="81"/>
        <v/>
      </c>
      <c r="BK28" s="13" t="str">
        <f t="shared" si="82"/>
        <v/>
      </c>
      <c r="BL28" s="4" t="str">
        <f t="shared" si="19"/>
        <v/>
      </c>
      <c r="BM28" s="4" t="str">
        <f t="shared" si="20"/>
        <v/>
      </c>
      <c r="BN28" s="4" t="str">
        <f t="shared" si="21"/>
        <v/>
      </c>
      <c r="BO28" s="7" t="str">
        <f t="shared" si="57"/>
        <v/>
      </c>
      <c r="BP28" s="7" t="str">
        <f t="shared" si="22"/>
        <v/>
      </c>
      <c r="BQ28" s="7" t="str">
        <f t="shared" si="76"/>
        <v/>
      </c>
      <c r="BR28" s="7" t="str">
        <f t="shared" si="23"/>
        <v/>
      </c>
      <c r="BS28" s="7" t="str">
        <f t="shared" si="24"/>
        <v/>
      </c>
      <c r="BT28" s="7" t="str">
        <f t="shared" si="25"/>
        <v/>
      </c>
      <c r="BU28" s="7" t="str">
        <f t="shared" si="59"/>
        <v/>
      </c>
      <c r="BV28" s="7" t="str">
        <f t="shared" si="60"/>
        <v/>
      </c>
      <c r="BW28" s="3" t="str">
        <f t="shared" si="26"/>
        <v/>
      </c>
      <c r="BX28" s="4" t="str">
        <f t="shared" si="27"/>
        <v/>
      </c>
      <c r="BY28" s="4" t="str">
        <f t="shared" si="28"/>
        <v/>
      </c>
      <c r="BZ28" s="5" t="str">
        <f t="shared" si="29"/>
        <v/>
      </c>
      <c r="CA28" s="3" t="str">
        <f t="shared" si="30"/>
        <v/>
      </c>
      <c r="CB28" s="5" t="str">
        <f t="shared" si="31"/>
        <v/>
      </c>
      <c r="CC28" s="7" t="str">
        <f t="shared" si="32"/>
        <v/>
      </c>
      <c r="CD28" s="7" t="str">
        <f t="shared" si="61"/>
        <v/>
      </c>
      <c r="CE28" s="7" t="str">
        <f t="shared" si="33"/>
        <v/>
      </c>
      <c r="CF28" s="7" t="str">
        <f t="shared" si="34"/>
        <v/>
      </c>
      <c r="CG28" s="7" t="str">
        <f t="shared" si="35"/>
        <v/>
      </c>
      <c r="CH28" s="7" t="str">
        <f t="shared" si="62"/>
        <v/>
      </c>
      <c r="CI28" s="7" t="str">
        <f t="shared" si="36"/>
        <v/>
      </c>
      <c r="CJ28" s="7" t="str">
        <f t="shared" si="37"/>
        <v/>
      </c>
      <c r="CK28" s="4"/>
      <c r="CL28" s="4" t="str">
        <f t="shared" si="38"/>
        <v/>
      </c>
      <c r="CM28" s="5" t="str">
        <f t="shared" si="39"/>
        <v/>
      </c>
      <c r="CN28" s="1" t="str">
        <f t="shared" si="67"/>
        <v/>
      </c>
      <c r="CO28" s="150" t="str">
        <f t="shared" si="68"/>
        <v/>
      </c>
      <c r="CP28" s="150" t="str">
        <f t="shared" si="69"/>
        <v/>
      </c>
      <c r="CQ28" s="7" t="str">
        <f t="shared" si="70"/>
        <v/>
      </c>
      <c r="CR28" s="7"/>
      <c r="CS28" s="7" t="str">
        <f t="shared" si="71"/>
        <v/>
      </c>
      <c r="CT28" s="7" t="str">
        <f t="shared" si="72"/>
        <v/>
      </c>
      <c r="CU28" s="7" t="str">
        <f t="shared" si="73"/>
        <v/>
      </c>
      <c r="CV28" s="7" t="str">
        <f t="shared" si="74"/>
        <v/>
      </c>
      <c r="CW28" s="7"/>
      <c r="CX28" s="7" t="str">
        <f t="shared" si="75"/>
        <v/>
      </c>
    </row>
    <row r="29" spans="1:102" ht="17.25" customHeight="1" x14ac:dyDescent="0.2">
      <c r="A29" s="8">
        <v>20</v>
      </c>
      <c r="B29" s="135"/>
      <c r="C29" s="41"/>
      <c r="D29" s="133"/>
      <c r="E29" s="39"/>
      <c r="F29" s="43"/>
      <c r="G29" s="133"/>
      <c r="H29" s="154"/>
      <c r="I29" s="16" t="str">
        <f t="shared" si="0"/>
        <v/>
      </c>
      <c r="J29" s="15" t="str">
        <f t="shared" si="1"/>
        <v/>
      </c>
      <c r="K29" s="15" t="str">
        <f>IF(BJ29="1",COUNTIF(BJ$10:BJ29,"1"),"")</f>
        <v/>
      </c>
      <c r="L29" s="15" t="str">
        <f t="shared" si="2"/>
        <v/>
      </c>
      <c r="M29" s="15" t="str">
        <f t="shared" si="3"/>
        <v/>
      </c>
      <c r="N29" s="15" t="str">
        <f>IF(BK29="1",COUNTIF(BK$10:BK29,"1"),"")</f>
        <v/>
      </c>
      <c r="O29" s="15" t="str">
        <f t="shared" si="4"/>
        <v/>
      </c>
      <c r="P29" s="17" t="str">
        <f t="shared" si="5"/>
        <v/>
      </c>
      <c r="Q29" s="1"/>
      <c r="R29" s="234" t="s">
        <v>39</v>
      </c>
      <c r="S29" s="437"/>
      <c r="T29" s="230">
        <f>COUNTIF(AX:AX,R29)</f>
        <v>0</v>
      </c>
      <c r="U29" s="230">
        <f>COUNTIF(AY:AY,R29)</f>
        <v>0</v>
      </c>
      <c r="V29" s="230">
        <f>COUNTIF(AZ10:AZ111,R29)</f>
        <v>0</v>
      </c>
      <c r="W29" s="230">
        <f>COUNTIF(BA:BA,R29)</f>
        <v>0</v>
      </c>
      <c r="X29" s="231"/>
      <c r="Y29" s="234" t="s">
        <v>39</v>
      </c>
      <c r="Z29" s="437"/>
      <c r="AA29" s="230">
        <f>COUNTIF(BC:BC,R29)</f>
        <v>0</v>
      </c>
      <c r="AB29" s="230">
        <f>COUNTIF(BD:BD,R29)</f>
        <v>0</v>
      </c>
      <c r="AC29" s="230">
        <f>COUNTIF(BE10:BE111,R29)</f>
        <v>0</v>
      </c>
      <c r="AD29" s="230">
        <f>COUNTIF(BF:BF,R29)</f>
        <v>0</v>
      </c>
      <c r="AE29" s="233"/>
      <c r="AF29" s="265"/>
      <c r="AG29" s="265"/>
      <c r="AJ29" s="2" t="str">
        <f t="shared" si="77"/>
        <v/>
      </c>
      <c r="AK29" s="2" t="str">
        <f t="shared" si="78"/>
        <v/>
      </c>
      <c r="AL29" s="2" t="str">
        <f t="shared" si="63"/>
        <v/>
      </c>
      <c r="AM29" s="2" t="str">
        <f t="shared" si="42"/>
        <v/>
      </c>
      <c r="AN29" s="2" t="str">
        <f t="shared" si="43"/>
        <v/>
      </c>
      <c r="AO29" s="2" t="str">
        <f t="shared" si="44"/>
        <v/>
      </c>
      <c r="AP29" s="2" t="str">
        <f t="shared" si="45"/>
        <v/>
      </c>
      <c r="AQ29" s="2" t="str">
        <f t="shared" si="79"/>
        <v/>
      </c>
      <c r="AR29" s="2" t="str">
        <f t="shared" si="80"/>
        <v/>
      </c>
      <c r="AS29" s="2" t="str">
        <f t="shared" si="64"/>
        <v/>
      </c>
      <c r="AT29" s="2" t="str">
        <f t="shared" si="48"/>
        <v/>
      </c>
      <c r="AU29" s="2" t="str">
        <f t="shared" si="49"/>
        <v/>
      </c>
      <c r="AV29" s="2" t="str">
        <f t="shared" si="50"/>
        <v/>
      </c>
      <c r="AW29" s="2" t="str">
        <f t="shared" si="51"/>
        <v/>
      </c>
      <c r="AX29" s="2" t="str">
        <f t="shared" si="52"/>
        <v xml:space="preserve"> </v>
      </c>
      <c r="AY29" s="2" t="str">
        <f t="shared" si="16"/>
        <v xml:space="preserve"> </v>
      </c>
      <c r="AZ29" s="2" t="str">
        <f t="shared" si="17"/>
        <v xml:space="preserve"> </v>
      </c>
      <c r="BA29" s="2" t="str">
        <f t="shared" si="18"/>
        <v xml:space="preserve"> </v>
      </c>
      <c r="BB29" s="2"/>
      <c r="BC29" s="2" t="str">
        <f t="shared" si="53"/>
        <v/>
      </c>
      <c r="BD29" s="2" t="str">
        <f t="shared" si="54"/>
        <v/>
      </c>
      <c r="BE29" s="2" t="str">
        <f t="shared" si="55"/>
        <v/>
      </c>
      <c r="BF29" s="2" t="str">
        <f t="shared" si="56"/>
        <v/>
      </c>
      <c r="BJ29" s="11" t="str">
        <f t="shared" si="81"/>
        <v/>
      </c>
      <c r="BK29" s="13" t="str">
        <f t="shared" si="82"/>
        <v/>
      </c>
      <c r="BL29" s="4" t="str">
        <f t="shared" si="19"/>
        <v/>
      </c>
      <c r="BM29" s="4" t="str">
        <f t="shared" si="20"/>
        <v/>
      </c>
      <c r="BN29" s="4" t="str">
        <f t="shared" si="21"/>
        <v/>
      </c>
      <c r="BO29" s="7" t="str">
        <f t="shared" si="57"/>
        <v/>
      </c>
      <c r="BP29" s="7" t="str">
        <f t="shared" si="22"/>
        <v/>
      </c>
      <c r="BQ29" s="7" t="str">
        <f t="shared" si="76"/>
        <v/>
      </c>
      <c r="BR29" s="7" t="str">
        <f t="shared" si="23"/>
        <v/>
      </c>
      <c r="BS29" s="7" t="str">
        <f t="shared" si="24"/>
        <v/>
      </c>
      <c r="BT29" s="7" t="str">
        <f t="shared" si="25"/>
        <v/>
      </c>
      <c r="BU29" s="7" t="str">
        <f t="shared" si="59"/>
        <v/>
      </c>
      <c r="BV29" s="7" t="str">
        <f t="shared" si="60"/>
        <v/>
      </c>
      <c r="BW29" s="3" t="str">
        <f t="shared" si="26"/>
        <v/>
      </c>
      <c r="BX29" s="4" t="str">
        <f t="shared" si="27"/>
        <v/>
      </c>
      <c r="BY29" s="4" t="str">
        <f t="shared" si="28"/>
        <v/>
      </c>
      <c r="BZ29" s="5" t="str">
        <f t="shared" si="29"/>
        <v/>
      </c>
      <c r="CA29" s="3" t="str">
        <f t="shared" si="30"/>
        <v/>
      </c>
      <c r="CB29" s="5" t="str">
        <f t="shared" si="31"/>
        <v/>
      </c>
      <c r="CC29" s="7" t="str">
        <f t="shared" si="32"/>
        <v/>
      </c>
      <c r="CD29" s="7" t="str">
        <f t="shared" si="61"/>
        <v/>
      </c>
      <c r="CE29" s="7" t="str">
        <f t="shared" si="33"/>
        <v/>
      </c>
      <c r="CF29" s="7" t="str">
        <f t="shared" si="34"/>
        <v/>
      </c>
      <c r="CG29" s="7" t="str">
        <f t="shared" si="35"/>
        <v/>
      </c>
      <c r="CH29" s="7" t="str">
        <f t="shared" si="62"/>
        <v/>
      </c>
      <c r="CI29" s="7" t="str">
        <f t="shared" si="36"/>
        <v/>
      </c>
      <c r="CJ29" s="7" t="str">
        <f t="shared" si="37"/>
        <v/>
      </c>
      <c r="CK29" s="4"/>
      <c r="CL29" s="4" t="str">
        <f t="shared" si="38"/>
        <v/>
      </c>
      <c r="CM29" s="5" t="str">
        <f t="shared" si="39"/>
        <v/>
      </c>
      <c r="CN29" s="1" t="str">
        <f t="shared" si="67"/>
        <v/>
      </c>
      <c r="CO29" s="150" t="str">
        <f t="shared" si="68"/>
        <v/>
      </c>
      <c r="CP29" s="150" t="str">
        <f t="shared" si="69"/>
        <v/>
      </c>
      <c r="CQ29" s="7" t="str">
        <f t="shared" si="70"/>
        <v/>
      </c>
      <c r="CR29" s="7"/>
      <c r="CS29" s="7" t="str">
        <f t="shared" si="71"/>
        <v/>
      </c>
      <c r="CT29" s="7" t="str">
        <f t="shared" si="72"/>
        <v/>
      </c>
      <c r="CU29" s="7" t="str">
        <f t="shared" si="73"/>
        <v/>
      </c>
      <c r="CV29" s="7" t="str">
        <f t="shared" si="74"/>
        <v/>
      </c>
      <c r="CW29" s="7"/>
      <c r="CX29" s="7" t="str">
        <f t="shared" si="75"/>
        <v/>
      </c>
    </row>
    <row r="30" spans="1:102" ht="17.25" customHeight="1" x14ac:dyDescent="0.2">
      <c r="A30" s="8">
        <v>21</v>
      </c>
      <c r="B30" s="135"/>
      <c r="C30" s="41"/>
      <c r="D30" s="133"/>
      <c r="E30" s="39"/>
      <c r="F30" s="43"/>
      <c r="G30" s="133"/>
      <c r="H30" s="154"/>
      <c r="I30" s="16" t="str">
        <f t="shared" si="0"/>
        <v/>
      </c>
      <c r="J30" s="15" t="str">
        <f t="shared" si="1"/>
        <v/>
      </c>
      <c r="K30" s="15" t="str">
        <f>IF(BJ30="1",COUNTIF(BJ$10:BJ30,"1"),"")</f>
        <v/>
      </c>
      <c r="L30" s="15" t="str">
        <f t="shared" si="2"/>
        <v/>
      </c>
      <c r="M30" s="15" t="str">
        <f t="shared" si="3"/>
        <v/>
      </c>
      <c r="N30" s="15" t="str">
        <f>IF(BK30="1",COUNTIF(BK$10:BK30,"1"),"")</f>
        <v/>
      </c>
      <c r="O30" s="15" t="str">
        <f t="shared" si="4"/>
        <v/>
      </c>
      <c r="P30" s="17" t="str">
        <f t="shared" si="5"/>
        <v/>
      </c>
      <c r="Q30" s="1"/>
      <c r="R30" s="235" t="s">
        <v>158</v>
      </c>
      <c r="S30" s="438"/>
      <c r="T30" s="236">
        <f>COUNTIF(AX:AX,R30)</f>
        <v>0</v>
      </c>
      <c r="U30" s="236">
        <f>COUNTIF(AY:AY,R30)</f>
        <v>0</v>
      </c>
      <c r="V30" s="236">
        <f>COUNTIF(AZ11:AZ112,R30)</f>
        <v>0</v>
      </c>
      <c r="W30" s="236">
        <f>COUNTIF(BA:BA,R30)</f>
        <v>0</v>
      </c>
      <c r="X30" s="237"/>
      <c r="Y30" s="235" t="s">
        <v>158</v>
      </c>
      <c r="Z30" s="438"/>
      <c r="AA30" s="236">
        <f>COUNTIF(BC:BC,R30)</f>
        <v>0</v>
      </c>
      <c r="AB30" s="236">
        <f>COUNTIF(BD:BD,R30)</f>
        <v>0</v>
      </c>
      <c r="AC30" s="236">
        <f>COUNTIF(BE11:BE112,R30)</f>
        <v>0</v>
      </c>
      <c r="AD30" s="236">
        <f>COUNTIF(BF:BF,R30)</f>
        <v>0</v>
      </c>
      <c r="AE30" s="238"/>
      <c r="AF30" s="265"/>
      <c r="AG30" s="265"/>
      <c r="AJ30" s="2" t="str">
        <f t="shared" si="77"/>
        <v/>
      </c>
      <c r="AK30" s="2" t="str">
        <f t="shared" si="78"/>
        <v/>
      </c>
      <c r="AL30" s="2" t="str">
        <f t="shared" si="63"/>
        <v/>
      </c>
      <c r="AM30" s="2" t="str">
        <f t="shared" si="42"/>
        <v/>
      </c>
      <c r="AN30" s="2" t="str">
        <f t="shared" si="43"/>
        <v/>
      </c>
      <c r="AO30" s="2" t="str">
        <f t="shared" si="44"/>
        <v/>
      </c>
      <c r="AP30" s="2" t="str">
        <f t="shared" si="45"/>
        <v/>
      </c>
      <c r="AQ30" s="2" t="str">
        <f t="shared" si="79"/>
        <v/>
      </c>
      <c r="AR30" s="2" t="str">
        <f t="shared" si="80"/>
        <v/>
      </c>
      <c r="AS30" s="2" t="str">
        <f t="shared" si="64"/>
        <v/>
      </c>
      <c r="AT30" s="2" t="str">
        <f t="shared" si="48"/>
        <v/>
      </c>
      <c r="AU30" s="2" t="str">
        <f t="shared" si="49"/>
        <v/>
      </c>
      <c r="AV30" s="2" t="str">
        <f t="shared" si="50"/>
        <v/>
      </c>
      <c r="AW30" s="2" t="str">
        <f t="shared" si="51"/>
        <v/>
      </c>
      <c r="AX30" s="2" t="str">
        <f t="shared" si="52"/>
        <v xml:space="preserve"> </v>
      </c>
      <c r="AY30" s="2" t="str">
        <f t="shared" si="16"/>
        <v xml:space="preserve"> </v>
      </c>
      <c r="AZ30" s="2" t="str">
        <f t="shared" si="17"/>
        <v xml:space="preserve"> </v>
      </c>
      <c r="BA30" s="2" t="str">
        <f t="shared" si="18"/>
        <v xml:space="preserve"> </v>
      </c>
      <c r="BB30" s="2"/>
      <c r="BC30" s="2" t="str">
        <f t="shared" si="53"/>
        <v/>
      </c>
      <c r="BD30" s="2" t="str">
        <f t="shared" si="54"/>
        <v/>
      </c>
      <c r="BE30" s="2" t="str">
        <f t="shared" si="55"/>
        <v/>
      </c>
      <c r="BF30" s="2" t="str">
        <f t="shared" si="56"/>
        <v/>
      </c>
      <c r="BG30" s="2"/>
      <c r="BJ30" s="11" t="str">
        <f t="shared" si="81"/>
        <v/>
      </c>
      <c r="BK30" s="13" t="str">
        <f t="shared" si="82"/>
        <v/>
      </c>
      <c r="BL30" s="4" t="str">
        <f t="shared" si="19"/>
        <v/>
      </c>
      <c r="BM30" s="4" t="str">
        <f t="shared" si="20"/>
        <v/>
      </c>
      <c r="BN30" s="4" t="str">
        <f t="shared" si="21"/>
        <v/>
      </c>
      <c r="BO30" s="7" t="str">
        <f t="shared" si="57"/>
        <v/>
      </c>
      <c r="BP30" s="7" t="str">
        <f t="shared" si="22"/>
        <v/>
      </c>
      <c r="BQ30" s="7" t="str">
        <f t="shared" si="76"/>
        <v/>
      </c>
      <c r="BR30" s="7" t="str">
        <f t="shared" si="23"/>
        <v/>
      </c>
      <c r="BS30" s="7" t="str">
        <f t="shared" si="24"/>
        <v/>
      </c>
      <c r="BT30" s="7" t="str">
        <f t="shared" si="25"/>
        <v/>
      </c>
      <c r="BU30" s="7" t="str">
        <f t="shared" si="59"/>
        <v/>
      </c>
      <c r="BV30" s="7" t="str">
        <f t="shared" si="60"/>
        <v/>
      </c>
      <c r="BW30" s="3" t="str">
        <f t="shared" si="26"/>
        <v/>
      </c>
      <c r="BX30" s="4" t="str">
        <f t="shared" si="27"/>
        <v/>
      </c>
      <c r="BY30" s="4" t="str">
        <f t="shared" si="28"/>
        <v/>
      </c>
      <c r="BZ30" s="5" t="str">
        <f t="shared" si="29"/>
        <v/>
      </c>
      <c r="CA30" s="3" t="str">
        <f t="shared" si="30"/>
        <v/>
      </c>
      <c r="CB30" s="5" t="str">
        <f t="shared" si="31"/>
        <v/>
      </c>
      <c r="CC30" s="7" t="str">
        <f t="shared" si="32"/>
        <v/>
      </c>
      <c r="CD30" s="7" t="str">
        <f t="shared" si="61"/>
        <v/>
      </c>
      <c r="CE30" s="7" t="str">
        <f t="shared" si="33"/>
        <v/>
      </c>
      <c r="CF30" s="7" t="str">
        <f t="shared" si="34"/>
        <v/>
      </c>
      <c r="CG30" s="7" t="str">
        <f t="shared" si="35"/>
        <v/>
      </c>
      <c r="CH30" s="7" t="str">
        <f t="shared" si="62"/>
        <v/>
      </c>
      <c r="CI30" s="7" t="str">
        <f t="shared" si="36"/>
        <v/>
      </c>
      <c r="CJ30" s="7" t="str">
        <f t="shared" si="37"/>
        <v/>
      </c>
      <c r="CK30" s="4"/>
      <c r="CL30" s="4" t="str">
        <f t="shared" si="38"/>
        <v/>
      </c>
      <c r="CM30" s="5" t="str">
        <f t="shared" si="39"/>
        <v/>
      </c>
      <c r="CN30" s="1" t="str">
        <f t="shared" si="67"/>
        <v/>
      </c>
      <c r="CO30" s="150" t="str">
        <f t="shared" si="68"/>
        <v/>
      </c>
      <c r="CP30" s="150" t="str">
        <f t="shared" si="69"/>
        <v/>
      </c>
      <c r="CQ30" s="7" t="str">
        <f t="shared" si="70"/>
        <v/>
      </c>
      <c r="CR30" s="7"/>
      <c r="CS30" s="7" t="str">
        <f t="shared" si="71"/>
        <v/>
      </c>
      <c r="CT30" s="7" t="str">
        <f t="shared" si="72"/>
        <v/>
      </c>
      <c r="CU30" s="7" t="str">
        <f t="shared" si="73"/>
        <v/>
      </c>
      <c r="CV30" s="7" t="str">
        <f t="shared" si="74"/>
        <v/>
      </c>
      <c r="CW30" s="7"/>
      <c r="CX30" s="7" t="str">
        <f t="shared" si="75"/>
        <v/>
      </c>
    </row>
    <row r="31" spans="1:102" ht="17.25" customHeight="1" x14ac:dyDescent="0.2">
      <c r="A31" s="8">
        <v>22</v>
      </c>
      <c r="B31" s="135"/>
      <c r="C31" s="41"/>
      <c r="D31" s="133"/>
      <c r="E31" s="132"/>
      <c r="F31" s="43"/>
      <c r="G31" s="133"/>
      <c r="H31" s="154"/>
      <c r="I31" s="16" t="str">
        <f t="shared" si="0"/>
        <v/>
      </c>
      <c r="J31" s="15" t="str">
        <f t="shared" si="1"/>
        <v/>
      </c>
      <c r="K31" s="15" t="str">
        <f>IF(BJ31="1",COUNTIF(BJ$10:BJ31,"1"),"")</f>
        <v/>
      </c>
      <c r="L31" s="15" t="str">
        <f t="shared" si="2"/>
        <v/>
      </c>
      <c r="M31" s="15" t="str">
        <f t="shared" si="3"/>
        <v/>
      </c>
      <c r="N31" s="15" t="str">
        <f>IF(BK31="1",COUNTIF(BK$10:BK31,"1"),"")</f>
        <v/>
      </c>
      <c r="O31" s="15" t="str">
        <f t="shared" si="4"/>
        <v/>
      </c>
      <c r="P31" s="17" t="str">
        <f t="shared" si="5"/>
        <v/>
      </c>
      <c r="Q31" s="1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J31" s="2" t="str">
        <f t="shared" si="77"/>
        <v/>
      </c>
      <c r="AK31" s="2" t="str">
        <f t="shared" si="78"/>
        <v/>
      </c>
      <c r="AL31" s="2" t="str">
        <f t="shared" si="63"/>
        <v/>
      </c>
      <c r="AM31" s="2" t="str">
        <f t="shared" si="42"/>
        <v/>
      </c>
      <c r="AN31" s="2" t="str">
        <f t="shared" si="43"/>
        <v/>
      </c>
      <c r="AO31" s="2" t="str">
        <f t="shared" si="44"/>
        <v/>
      </c>
      <c r="AP31" s="2" t="str">
        <f t="shared" si="45"/>
        <v/>
      </c>
      <c r="AQ31" s="2" t="str">
        <f t="shared" si="79"/>
        <v/>
      </c>
      <c r="AR31" s="2" t="str">
        <f t="shared" si="80"/>
        <v/>
      </c>
      <c r="AS31" s="2" t="str">
        <f t="shared" si="64"/>
        <v/>
      </c>
      <c r="AT31" s="2" t="str">
        <f t="shared" si="48"/>
        <v/>
      </c>
      <c r="AU31" s="2" t="str">
        <f t="shared" si="49"/>
        <v/>
      </c>
      <c r="AV31" s="2" t="str">
        <f t="shared" si="50"/>
        <v/>
      </c>
      <c r="AW31" s="2" t="str">
        <f t="shared" si="51"/>
        <v/>
      </c>
      <c r="AX31" s="2" t="str">
        <f t="shared" si="52"/>
        <v xml:space="preserve"> </v>
      </c>
      <c r="AY31" s="2" t="str">
        <f t="shared" si="16"/>
        <v xml:space="preserve"> </v>
      </c>
      <c r="AZ31" s="2" t="str">
        <f t="shared" si="17"/>
        <v xml:space="preserve"> </v>
      </c>
      <c r="BA31" s="2" t="str">
        <f t="shared" si="18"/>
        <v xml:space="preserve"> </v>
      </c>
      <c r="BB31" s="2"/>
      <c r="BC31" s="2" t="str">
        <f t="shared" si="53"/>
        <v/>
      </c>
      <c r="BD31" s="2" t="str">
        <f t="shared" si="54"/>
        <v/>
      </c>
      <c r="BE31" s="2" t="str">
        <f t="shared" si="55"/>
        <v/>
      </c>
      <c r="BF31" s="2" t="str">
        <f t="shared" si="56"/>
        <v/>
      </c>
      <c r="BJ31" s="11" t="str">
        <f t="shared" si="81"/>
        <v/>
      </c>
      <c r="BK31" s="13" t="str">
        <f t="shared" si="82"/>
        <v/>
      </c>
      <c r="BL31" s="4" t="str">
        <f t="shared" si="19"/>
        <v/>
      </c>
      <c r="BM31" s="4" t="str">
        <f t="shared" si="20"/>
        <v/>
      </c>
      <c r="BN31" s="4" t="str">
        <f t="shared" si="21"/>
        <v/>
      </c>
      <c r="BO31" s="7" t="str">
        <f t="shared" si="57"/>
        <v/>
      </c>
      <c r="BP31" s="7" t="str">
        <f t="shared" si="22"/>
        <v/>
      </c>
      <c r="BQ31" s="7" t="str">
        <f t="shared" si="76"/>
        <v/>
      </c>
      <c r="BR31" s="7" t="str">
        <f t="shared" si="23"/>
        <v/>
      </c>
      <c r="BS31" s="7" t="str">
        <f t="shared" si="24"/>
        <v/>
      </c>
      <c r="BT31" s="7" t="str">
        <f t="shared" si="25"/>
        <v/>
      </c>
      <c r="BU31" s="7" t="str">
        <f t="shared" si="59"/>
        <v/>
      </c>
      <c r="BV31" s="7" t="str">
        <f t="shared" si="60"/>
        <v/>
      </c>
      <c r="BW31" s="3" t="str">
        <f t="shared" si="26"/>
        <v/>
      </c>
      <c r="BX31" s="4" t="str">
        <f t="shared" si="27"/>
        <v/>
      </c>
      <c r="BY31" s="4" t="str">
        <f t="shared" si="28"/>
        <v/>
      </c>
      <c r="BZ31" s="5" t="str">
        <f t="shared" si="29"/>
        <v/>
      </c>
      <c r="CA31" s="3" t="str">
        <f t="shared" si="30"/>
        <v/>
      </c>
      <c r="CB31" s="5" t="str">
        <f t="shared" si="31"/>
        <v/>
      </c>
      <c r="CC31" s="7" t="str">
        <f t="shared" si="32"/>
        <v/>
      </c>
      <c r="CD31" s="7" t="str">
        <f t="shared" si="61"/>
        <v/>
      </c>
      <c r="CE31" s="7" t="str">
        <f t="shared" si="33"/>
        <v/>
      </c>
      <c r="CF31" s="7" t="str">
        <f t="shared" si="34"/>
        <v/>
      </c>
      <c r="CG31" s="7" t="str">
        <f t="shared" si="35"/>
        <v/>
      </c>
      <c r="CH31" s="7" t="str">
        <f t="shared" si="62"/>
        <v/>
      </c>
      <c r="CI31" s="7" t="str">
        <f t="shared" si="36"/>
        <v/>
      </c>
      <c r="CJ31" s="7" t="str">
        <f t="shared" si="37"/>
        <v/>
      </c>
      <c r="CK31" s="4"/>
      <c r="CL31" s="4" t="str">
        <f t="shared" si="38"/>
        <v/>
      </c>
      <c r="CM31" s="5" t="str">
        <f t="shared" si="39"/>
        <v/>
      </c>
      <c r="CN31" s="1" t="str">
        <f t="shared" si="67"/>
        <v/>
      </c>
      <c r="CO31" s="150" t="str">
        <f t="shared" si="68"/>
        <v/>
      </c>
      <c r="CP31" s="150" t="str">
        <f t="shared" si="69"/>
        <v/>
      </c>
      <c r="CQ31" s="7" t="str">
        <f t="shared" si="70"/>
        <v/>
      </c>
      <c r="CR31" s="7"/>
      <c r="CS31" s="7" t="str">
        <f t="shared" si="71"/>
        <v/>
      </c>
      <c r="CT31" s="7" t="str">
        <f t="shared" si="72"/>
        <v/>
      </c>
      <c r="CU31" s="7" t="str">
        <f t="shared" si="73"/>
        <v/>
      </c>
      <c r="CV31" s="7" t="str">
        <f t="shared" si="74"/>
        <v/>
      </c>
      <c r="CW31" s="7"/>
      <c r="CX31" s="7" t="str">
        <f t="shared" si="75"/>
        <v/>
      </c>
    </row>
    <row r="32" spans="1:102" ht="17.25" customHeight="1" x14ac:dyDescent="0.2">
      <c r="A32" s="8">
        <v>23</v>
      </c>
      <c r="B32" s="135"/>
      <c r="C32" s="41"/>
      <c r="D32" s="133"/>
      <c r="E32" s="39"/>
      <c r="F32" s="43"/>
      <c r="G32" s="133"/>
      <c r="H32" s="154"/>
      <c r="I32" s="16" t="str">
        <f t="shared" si="0"/>
        <v/>
      </c>
      <c r="J32" s="15" t="str">
        <f t="shared" si="1"/>
        <v/>
      </c>
      <c r="K32" s="15" t="str">
        <f>IF(BJ32="1",COUNTIF(BJ$10:BJ32,"1"),"")</f>
        <v/>
      </c>
      <c r="L32" s="15" t="str">
        <f t="shared" si="2"/>
        <v/>
      </c>
      <c r="M32" s="15" t="str">
        <f t="shared" si="3"/>
        <v/>
      </c>
      <c r="N32" s="15" t="str">
        <f>IF(BK32="1",COUNTIF(BK$10:BK32,"1"),"")</f>
        <v/>
      </c>
      <c r="O32" s="15" t="str">
        <f t="shared" si="4"/>
        <v/>
      </c>
      <c r="P32" s="17" t="str">
        <f t="shared" si="5"/>
        <v/>
      </c>
      <c r="Q32" s="1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0"/>
      <c r="AG32" s="230"/>
      <c r="AJ32" s="2" t="str">
        <f t="shared" si="77"/>
        <v/>
      </c>
      <c r="AK32" s="2" t="str">
        <f t="shared" si="78"/>
        <v/>
      </c>
      <c r="AL32" s="2" t="str">
        <f t="shared" si="63"/>
        <v/>
      </c>
      <c r="AM32" s="2" t="str">
        <f t="shared" si="42"/>
        <v/>
      </c>
      <c r="AN32" s="2" t="str">
        <f t="shared" si="43"/>
        <v/>
      </c>
      <c r="AO32" s="2" t="str">
        <f t="shared" si="44"/>
        <v/>
      </c>
      <c r="AP32" s="2" t="str">
        <f t="shared" si="45"/>
        <v/>
      </c>
      <c r="AQ32" s="2" t="str">
        <f t="shared" si="79"/>
        <v/>
      </c>
      <c r="AR32" s="2" t="str">
        <f t="shared" si="80"/>
        <v/>
      </c>
      <c r="AS32" s="2" t="str">
        <f t="shared" si="64"/>
        <v/>
      </c>
      <c r="AT32" s="2" t="str">
        <f t="shared" si="48"/>
        <v/>
      </c>
      <c r="AU32" s="2" t="str">
        <f t="shared" si="49"/>
        <v/>
      </c>
      <c r="AV32" s="2" t="str">
        <f t="shared" si="50"/>
        <v/>
      </c>
      <c r="AW32" s="2" t="str">
        <f t="shared" si="51"/>
        <v/>
      </c>
      <c r="AX32" s="2" t="str">
        <f t="shared" si="52"/>
        <v xml:space="preserve"> </v>
      </c>
      <c r="AY32" s="2" t="str">
        <f t="shared" si="16"/>
        <v xml:space="preserve"> </v>
      </c>
      <c r="AZ32" s="2" t="str">
        <f t="shared" si="17"/>
        <v xml:space="preserve"> </v>
      </c>
      <c r="BA32" s="2" t="str">
        <f t="shared" si="18"/>
        <v xml:space="preserve"> </v>
      </c>
      <c r="BB32" s="2"/>
      <c r="BC32" s="2" t="str">
        <f t="shared" si="53"/>
        <v/>
      </c>
      <c r="BD32" s="2" t="str">
        <f t="shared" si="54"/>
        <v/>
      </c>
      <c r="BE32" s="2" t="str">
        <f t="shared" si="55"/>
        <v/>
      </c>
      <c r="BF32" s="2" t="str">
        <f t="shared" si="56"/>
        <v/>
      </c>
      <c r="BJ32" s="11" t="str">
        <f t="shared" si="81"/>
        <v/>
      </c>
      <c r="BK32" s="13" t="str">
        <f t="shared" si="82"/>
        <v/>
      </c>
      <c r="BL32" s="4" t="str">
        <f t="shared" si="19"/>
        <v/>
      </c>
      <c r="BM32" s="4" t="str">
        <f t="shared" si="20"/>
        <v/>
      </c>
      <c r="BN32" s="4" t="str">
        <f t="shared" si="21"/>
        <v/>
      </c>
      <c r="BO32" s="7" t="str">
        <f t="shared" si="57"/>
        <v/>
      </c>
      <c r="BP32" s="7" t="str">
        <f t="shared" si="22"/>
        <v/>
      </c>
      <c r="BQ32" s="7" t="str">
        <f t="shared" si="76"/>
        <v/>
      </c>
      <c r="BR32" s="7" t="str">
        <f t="shared" si="23"/>
        <v/>
      </c>
      <c r="BS32" s="7" t="str">
        <f t="shared" si="24"/>
        <v/>
      </c>
      <c r="BT32" s="7" t="str">
        <f t="shared" si="25"/>
        <v/>
      </c>
      <c r="BU32" s="7" t="str">
        <f t="shared" si="59"/>
        <v/>
      </c>
      <c r="BV32" s="7" t="str">
        <f t="shared" si="60"/>
        <v/>
      </c>
      <c r="BW32" s="3" t="str">
        <f t="shared" si="26"/>
        <v/>
      </c>
      <c r="BX32" s="4" t="str">
        <f t="shared" si="27"/>
        <v/>
      </c>
      <c r="BY32" s="4" t="str">
        <f t="shared" si="28"/>
        <v/>
      </c>
      <c r="BZ32" s="5" t="str">
        <f t="shared" si="29"/>
        <v/>
      </c>
      <c r="CA32" s="3" t="str">
        <f t="shared" si="30"/>
        <v/>
      </c>
      <c r="CB32" s="5" t="str">
        <f t="shared" si="31"/>
        <v/>
      </c>
      <c r="CC32" s="7" t="str">
        <f t="shared" si="32"/>
        <v/>
      </c>
      <c r="CD32" s="7" t="str">
        <f t="shared" si="61"/>
        <v/>
      </c>
      <c r="CE32" s="7" t="str">
        <f t="shared" si="33"/>
        <v/>
      </c>
      <c r="CF32" s="7" t="str">
        <f t="shared" si="34"/>
        <v/>
      </c>
      <c r="CG32" s="7" t="str">
        <f t="shared" si="35"/>
        <v/>
      </c>
      <c r="CH32" s="7" t="str">
        <f t="shared" si="62"/>
        <v/>
      </c>
      <c r="CI32" s="7" t="str">
        <f t="shared" si="36"/>
        <v/>
      </c>
      <c r="CJ32" s="7" t="str">
        <f t="shared" si="37"/>
        <v/>
      </c>
      <c r="CK32" s="4"/>
      <c r="CL32" s="4" t="str">
        <f t="shared" si="38"/>
        <v/>
      </c>
      <c r="CM32" s="5" t="str">
        <f t="shared" si="39"/>
        <v/>
      </c>
      <c r="CN32" s="1" t="str">
        <f t="shared" si="67"/>
        <v/>
      </c>
      <c r="CO32" s="150" t="str">
        <f t="shared" si="68"/>
        <v/>
      </c>
      <c r="CP32" s="150" t="str">
        <f t="shared" si="69"/>
        <v/>
      </c>
      <c r="CQ32" s="7" t="str">
        <f t="shared" si="70"/>
        <v/>
      </c>
      <c r="CR32" s="7"/>
      <c r="CS32" s="7" t="str">
        <f t="shared" si="71"/>
        <v/>
      </c>
      <c r="CT32" s="7" t="str">
        <f t="shared" si="72"/>
        <v/>
      </c>
      <c r="CU32" s="7" t="str">
        <f t="shared" si="73"/>
        <v/>
      </c>
      <c r="CV32" s="7" t="str">
        <f t="shared" si="74"/>
        <v/>
      </c>
      <c r="CW32" s="7"/>
      <c r="CX32" s="7" t="str">
        <f t="shared" si="75"/>
        <v/>
      </c>
    </row>
    <row r="33" spans="1:102" ht="17.25" customHeight="1" x14ac:dyDescent="0.2">
      <c r="A33" s="8">
        <v>24</v>
      </c>
      <c r="B33" s="135"/>
      <c r="C33" s="41"/>
      <c r="D33" s="133"/>
      <c r="E33" s="39"/>
      <c r="F33" s="43"/>
      <c r="G33" s="133"/>
      <c r="H33" s="154"/>
      <c r="I33" s="16" t="str">
        <f t="shared" si="0"/>
        <v/>
      </c>
      <c r="J33" s="15" t="str">
        <f t="shared" si="1"/>
        <v/>
      </c>
      <c r="K33" s="15" t="str">
        <f>IF(BJ33="1",COUNTIF(BJ$10:BJ33,"1"),"")</f>
        <v/>
      </c>
      <c r="L33" s="15" t="str">
        <f t="shared" si="2"/>
        <v/>
      </c>
      <c r="M33" s="15" t="str">
        <f t="shared" si="3"/>
        <v/>
      </c>
      <c r="N33" s="15" t="str">
        <f>IF(BK33="1",COUNTIF(BK$10:BK33,"1"),"")</f>
        <v/>
      </c>
      <c r="O33" s="15" t="str">
        <f t="shared" si="4"/>
        <v/>
      </c>
      <c r="P33" s="17" t="str">
        <f t="shared" si="5"/>
        <v/>
      </c>
      <c r="Q33" s="1"/>
      <c r="R33" s="226" t="s">
        <v>51</v>
      </c>
      <c r="S33" s="227" t="s">
        <v>77</v>
      </c>
      <c r="T33" s="227" t="s">
        <v>41</v>
      </c>
      <c r="U33" s="227" t="s">
        <v>79</v>
      </c>
      <c r="V33" s="227" t="s">
        <v>39</v>
      </c>
      <c r="W33" s="227" t="s">
        <v>38</v>
      </c>
      <c r="X33" s="228" t="s">
        <v>83</v>
      </c>
      <c r="Y33" s="226" t="s">
        <v>76</v>
      </c>
      <c r="Z33" s="227" t="s">
        <v>77</v>
      </c>
      <c r="AA33" s="227" t="s">
        <v>41</v>
      </c>
      <c r="AB33" s="227" t="s">
        <v>79</v>
      </c>
      <c r="AC33" s="227" t="s">
        <v>39</v>
      </c>
      <c r="AD33" s="227" t="s">
        <v>38</v>
      </c>
      <c r="AE33" s="228" t="s">
        <v>83</v>
      </c>
      <c r="AF33" s="230"/>
      <c r="AG33" s="230"/>
      <c r="AJ33" s="2" t="str">
        <f t="shared" si="77"/>
        <v/>
      </c>
      <c r="AK33" s="2" t="str">
        <f t="shared" si="78"/>
        <v/>
      </c>
      <c r="AL33" s="2" t="str">
        <f t="shared" si="63"/>
        <v/>
      </c>
      <c r="AM33" s="2" t="str">
        <f t="shared" si="42"/>
        <v/>
      </c>
      <c r="AN33" s="2" t="str">
        <f t="shared" si="43"/>
        <v/>
      </c>
      <c r="AO33" s="2" t="str">
        <f t="shared" si="44"/>
        <v/>
      </c>
      <c r="AP33" s="2" t="str">
        <f t="shared" si="45"/>
        <v/>
      </c>
      <c r="AQ33" s="2" t="str">
        <f t="shared" si="79"/>
        <v/>
      </c>
      <c r="AR33" s="2" t="str">
        <f t="shared" si="80"/>
        <v/>
      </c>
      <c r="AS33" s="2" t="str">
        <f t="shared" si="64"/>
        <v/>
      </c>
      <c r="AT33" s="2" t="str">
        <f t="shared" si="48"/>
        <v/>
      </c>
      <c r="AU33" s="2" t="str">
        <f t="shared" si="49"/>
        <v/>
      </c>
      <c r="AV33" s="2" t="str">
        <f t="shared" si="50"/>
        <v/>
      </c>
      <c r="AW33" s="2" t="str">
        <f t="shared" si="51"/>
        <v/>
      </c>
      <c r="AX33" s="2" t="str">
        <f t="shared" si="52"/>
        <v xml:space="preserve"> </v>
      </c>
      <c r="AY33" s="2" t="str">
        <f t="shared" si="16"/>
        <v xml:space="preserve"> </v>
      </c>
      <c r="AZ33" s="2" t="str">
        <f t="shared" si="17"/>
        <v xml:space="preserve"> </v>
      </c>
      <c r="BA33" s="2" t="str">
        <f t="shared" si="18"/>
        <v xml:space="preserve"> </v>
      </c>
      <c r="BB33" s="2"/>
      <c r="BC33" s="2" t="str">
        <f t="shared" si="53"/>
        <v/>
      </c>
      <c r="BD33" s="2" t="str">
        <f t="shared" si="54"/>
        <v/>
      </c>
      <c r="BE33" s="2" t="str">
        <f t="shared" si="55"/>
        <v/>
      </c>
      <c r="BF33" s="2" t="str">
        <f t="shared" si="56"/>
        <v/>
      </c>
      <c r="BJ33" s="11" t="str">
        <f t="shared" si="81"/>
        <v/>
      </c>
      <c r="BK33" s="13" t="str">
        <f t="shared" si="82"/>
        <v/>
      </c>
      <c r="BL33" s="4" t="str">
        <f t="shared" si="19"/>
        <v/>
      </c>
      <c r="BM33" s="4" t="str">
        <f t="shared" si="20"/>
        <v/>
      </c>
      <c r="BN33" s="4" t="str">
        <f t="shared" si="21"/>
        <v/>
      </c>
      <c r="BO33" s="7" t="str">
        <f t="shared" si="57"/>
        <v/>
      </c>
      <c r="BP33" s="7" t="str">
        <f t="shared" si="22"/>
        <v/>
      </c>
      <c r="BQ33" s="7" t="str">
        <f t="shared" si="76"/>
        <v/>
      </c>
      <c r="BR33" s="7" t="str">
        <f t="shared" si="23"/>
        <v/>
      </c>
      <c r="BS33" s="7" t="str">
        <f t="shared" si="24"/>
        <v/>
      </c>
      <c r="BT33" s="7" t="str">
        <f t="shared" si="25"/>
        <v/>
      </c>
      <c r="BU33" s="7" t="str">
        <f t="shared" si="59"/>
        <v/>
      </c>
      <c r="BV33" s="7" t="str">
        <f t="shared" si="60"/>
        <v/>
      </c>
      <c r="BW33" s="3" t="str">
        <f t="shared" si="26"/>
        <v/>
      </c>
      <c r="BX33" s="4" t="str">
        <f t="shared" si="27"/>
        <v/>
      </c>
      <c r="BY33" s="4" t="str">
        <f t="shared" si="28"/>
        <v/>
      </c>
      <c r="BZ33" s="5" t="str">
        <f t="shared" si="29"/>
        <v/>
      </c>
      <c r="CA33" s="3" t="str">
        <f t="shared" si="30"/>
        <v/>
      </c>
      <c r="CB33" s="5" t="str">
        <f t="shared" si="31"/>
        <v/>
      </c>
      <c r="CC33" s="7" t="str">
        <f t="shared" si="32"/>
        <v/>
      </c>
      <c r="CD33" s="7" t="str">
        <f t="shared" si="61"/>
        <v/>
      </c>
      <c r="CE33" s="7" t="str">
        <f t="shared" si="33"/>
        <v/>
      </c>
      <c r="CF33" s="7" t="str">
        <f t="shared" si="34"/>
        <v/>
      </c>
      <c r="CG33" s="7" t="str">
        <f t="shared" si="35"/>
        <v/>
      </c>
      <c r="CH33" s="7" t="str">
        <f t="shared" si="62"/>
        <v/>
      </c>
      <c r="CI33" s="7" t="str">
        <f t="shared" si="36"/>
        <v/>
      </c>
      <c r="CJ33" s="7" t="str">
        <f t="shared" si="37"/>
        <v/>
      </c>
      <c r="CK33" s="4"/>
      <c r="CL33" s="4" t="str">
        <f t="shared" si="38"/>
        <v/>
      </c>
      <c r="CM33" s="5" t="str">
        <f t="shared" si="39"/>
        <v/>
      </c>
      <c r="CN33" s="1" t="str">
        <f t="shared" si="67"/>
        <v/>
      </c>
      <c r="CO33" s="150" t="str">
        <f t="shared" si="68"/>
        <v/>
      </c>
      <c r="CP33" s="150" t="str">
        <f t="shared" si="69"/>
        <v/>
      </c>
      <c r="CQ33" s="7" t="str">
        <f t="shared" si="70"/>
        <v/>
      </c>
      <c r="CR33" s="7"/>
      <c r="CS33" s="7" t="str">
        <f t="shared" si="71"/>
        <v/>
      </c>
      <c r="CT33" s="7" t="str">
        <f t="shared" si="72"/>
        <v/>
      </c>
      <c r="CU33" s="7" t="str">
        <f t="shared" si="73"/>
        <v/>
      </c>
      <c r="CV33" s="7" t="str">
        <f t="shared" si="74"/>
        <v/>
      </c>
      <c r="CW33" s="7"/>
      <c r="CX33" s="7" t="str">
        <f t="shared" si="75"/>
        <v/>
      </c>
    </row>
    <row r="34" spans="1:102" ht="17.25" customHeight="1" x14ac:dyDescent="0.2">
      <c r="A34" s="8">
        <v>25</v>
      </c>
      <c r="B34" s="135"/>
      <c r="C34" s="41"/>
      <c r="D34" s="133"/>
      <c r="E34" s="39"/>
      <c r="F34" s="43"/>
      <c r="G34" s="133"/>
      <c r="H34" s="154"/>
      <c r="I34" s="16" t="str">
        <f t="shared" si="0"/>
        <v/>
      </c>
      <c r="J34" s="15" t="str">
        <f t="shared" si="1"/>
        <v/>
      </c>
      <c r="K34" s="15" t="str">
        <f>IF(BJ34="1",COUNTIF(BJ$10:BJ34,"1"),"")</f>
        <v/>
      </c>
      <c r="L34" s="15" t="str">
        <f t="shared" si="2"/>
        <v/>
      </c>
      <c r="M34" s="15" t="str">
        <f t="shared" si="3"/>
        <v/>
      </c>
      <c r="N34" s="15" t="str">
        <f>IF(BK34="1",COUNTIF(BK$10:BK34,"1"),"")</f>
        <v/>
      </c>
      <c r="O34" s="15" t="str">
        <f t="shared" si="4"/>
        <v/>
      </c>
      <c r="P34" s="17" t="str">
        <f t="shared" si="5"/>
        <v/>
      </c>
      <c r="Q34" s="1"/>
      <c r="R34" s="229">
        <f t="shared" ref="R34:AE34" si="83">R10</f>
        <v>1</v>
      </c>
      <c r="S34" s="230">
        <f t="shared" si="83"/>
        <v>1</v>
      </c>
      <c r="T34" s="230">
        <f t="shared" si="83"/>
        <v>0</v>
      </c>
      <c r="U34" s="230">
        <f t="shared" si="83"/>
        <v>0</v>
      </c>
      <c r="V34" s="230">
        <f t="shared" si="83"/>
        <v>0</v>
      </c>
      <c r="W34" s="230">
        <f t="shared" si="83"/>
        <v>0</v>
      </c>
      <c r="X34" s="231">
        <f t="shared" si="83"/>
        <v>0</v>
      </c>
      <c r="Y34" s="229">
        <f t="shared" si="83"/>
        <v>1</v>
      </c>
      <c r="Z34" s="230">
        <f t="shared" si="83"/>
        <v>0</v>
      </c>
      <c r="AA34" s="230">
        <f t="shared" si="83"/>
        <v>0</v>
      </c>
      <c r="AB34" s="230">
        <f t="shared" si="83"/>
        <v>0</v>
      </c>
      <c r="AC34" s="230">
        <f t="shared" si="83"/>
        <v>0</v>
      </c>
      <c r="AD34" s="230">
        <f t="shared" si="83"/>
        <v>0</v>
      </c>
      <c r="AE34" s="231">
        <f t="shared" si="83"/>
        <v>1</v>
      </c>
      <c r="AF34" s="230"/>
      <c r="AG34" s="230"/>
      <c r="AJ34" s="2" t="str">
        <f t="shared" si="77"/>
        <v/>
      </c>
      <c r="AK34" s="2" t="str">
        <f t="shared" si="78"/>
        <v/>
      </c>
      <c r="AL34" s="2" t="str">
        <f t="shared" si="63"/>
        <v/>
      </c>
      <c r="AM34" s="2" t="str">
        <f t="shared" si="42"/>
        <v/>
      </c>
      <c r="AN34" s="2" t="str">
        <f t="shared" si="43"/>
        <v/>
      </c>
      <c r="AO34" s="2" t="str">
        <f t="shared" si="44"/>
        <v/>
      </c>
      <c r="AP34" s="2" t="str">
        <f t="shared" si="45"/>
        <v/>
      </c>
      <c r="AQ34" s="2" t="str">
        <f t="shared" si="79"/>
        <v/>
      </c>
      <c r="AR34" s="2" t="str">
        <f t="shared" si="80"/>
        <v/>
      </c>
      <c r="AS34" s="2" t="str">
        <f t="shared" si="64"/>
        <v/>
      </c>
      <c r="AT34" s="2" t="str">
        <f t="shared" si="48"/>
        <v/>
      </c>
      <c r="AU34" s="2" t="str">
        <f t="shared" si="49"/>
        <v/>
      </c>
      <c r="AV34" s="2" t="str">
        <f t="shared" si="50"/>
        <v/>
      </c>
      <c r="AW34" s="2" t="str">
        <f t="shared" si="51"/>
        <v/>
      </c>
      <c r="AX34" s="2" t="str">
        <f t="shared" si="52"/>
        <v xml:space="preserve"> </v>
      </c>
      <c r="AY34" s="2" t="str">
        <f t="shared" si="16"/>
        <v xml:space="preserve"> </v>
      </c>
      <c r="AZ34" s="2" t="str">
        <f t="shared" si="17"/>
        <v xml:space="preserve"> </v>
      </c>
      <c r="BA34" s="2" t="str">
        <f t="shared" si="18"/>
        <v xml:space="preserve"> </v>
      </c>
      <c r="BB34" s="2"/>
      <c r="BC34" s="2" t="str">
        <f t="shared" si="53"/>
        <v/>
      </c>
      <c r="BD34" s="2" t="str">
        <f t="shared" si="54"/>
        <v/>
      </c>
      <c r="BE34" s="2" t="str">
        <f t="shared" si="55"/>
        <v/>
      </c>
      <c r="BF34" s="2" t="str">
        <f t="shared" si="56"/>
        <v/>
      </c>
      <c r="BJ34" s="11" t="str">
        <f t="shared" si="81"/>
        <v/>
      </c>
      <c r="BK34" s="13" t="str">
        <f t="shared" si="82"/>
        <v/>
      </c>
      <c r="BL34" s="4" t="str">
        <f t="shared" si="19"/>
        <v/>
      </c>
      <c r="BM34" s="4" t="str">
        <f t="shared" si="20"/>
        <v/>
      </c>
      <c r="BN34" s="4" t="str">
        <f t="shared" si="21"/>
        <v/>
      </c>
      <c r="BO34" s="7" t="str">
        <f t="shared" si="57"/>
        <v/>
      </c>
      <c r="BP34" s="7" t="str">
        <f t="shared" si="22"/>
        <v/>
      </c>
      <c r="BQ34" s="7" t="str">
        <f t="shared" si="76"/>
        <v/>
      </c>
      <c r="BR34" s="7" t="str">
        <f t="shared" si="23"/>
        <v/>
      </c>
      <c r="BS34" s="7" t="str">
        <f t="shared" si="24"/>
        <v/>
      </c>
      <c r="BT34" s="7" t="str">
        <f t="shared" si="25"/>
        <v/>
      </c>
      <c r="BU34" s="7" t="str">
        <f t="shared" si="59"/>
        <v/>
      </c>
      <c r="BV34" s="7" t="str">
        <f t="shared" si="60"/>
        <v/>
      </c>
      <c r="BW34" s="3" t="str">
        <f t="shared" si="26"/>
        <v/>
      </c>
      <c r="BX34" s="4" t="str">
        <f t="shared" si="27"/>
        <v/>
      </c>
      <c r="BY34" s="4" t="str">
        <f t="shared" si="28"/>
        <v/>
      </c>
      <c r="BZ34" s="5" t="str">
        <f t="shared" si="29"/>
        <v/>
      </c>
      <c r="CA34" s="3" t="str">
        <f t="shared" si="30"/>
        <v/>
      </c>
      <c r="CB34" s="5" t="str">
        <f t="shared" si="31"/>
        <v/>
      </c>
      <c r="CC34" s="7" t="str">
        <f t="shared" si="32"/>
        <v/>
      </c>
      <c r="CD34" s="7" t="str">
        <f t="shared" si="61"/>
        <v/>
      </c>
      <c r="CE34" s="7" t="str">
        <f t="shared" si="33"/>
        <v/>
      </c>
      <c r="CF34" s="7" t="str">
        <f t="shared" si="34"/>
        <v/>
      </c>
      <c r="CG34" s="7" t="str">
        <f t="shared" si="35"/>
        <v/>
      </c>
      <c r="CH34" s="7" t="str">
        <f t="shared" si="62"/>
        <v/>
      </c>
      <c r="CI34" s="7" t="str">
        <f t="shared" si="36"/>
        <v/>
      </c>
      <c r="CJ34" s="7" t="str">
        <f t="shared" si="37"/>
        <v/>
      </c>
      <c r="CK34" s="4"/>
      <c r="CL34" s="4" t="str">
        <f t="shared" si="38"/>
        <v/>
      </c>
      <c r="CM34" s="5" t="str">
        <f t="shared" si="39"/>
        <v/>
      </c>
      <c r="CN34" s="1" t="str">
        <f t="shared" si="67"/>
        <v/>
      </c>
      <c r="CO34" s="150" t="str">
        <f t="shared" si="68"/>
        <v/>
      </c>
      <c r="CP34" s="150" t="str">
        <f t="shared" si="69"/>
        <v/>
      </c>
      <c r="CQ34" s="7" t="str">
        <f t="shared" si="70"/>
        <v/>
      </c>
      <c r="CR34" s="7"/>
      <c r="CS34" s="7" t="str">
        <f t="shared" si="71"/>
        <v/>
      </c>
      <c r="CT34" s="7" t="str">
        <f t="shared" si="72"/>
        <v/>
      </c>
      <c r="CU34" s="7" t="str">
        <f t="shared" si="73"/>
        <v/>
      </c>
      <c r="CV34" s="7" t="str">
        <f t="shared" si="74"/>
        <v/>
      </c>
      <c r="CW34" s="7"/>
      <c r="CX34" s="7" t="str">
        <f t="shared" si="75"/>
        <v/>
      </c>
    </row>
    <row r="35" spans="1:102" ht="17.25" customHeight="1" x14ac:dyDescent="0.2">
      <c r="A35" s="8">
        <v>26</v>
      </c>
      <c r="B35" s="135"/>
      <c r="C35" s="41"/>
      <c r="D35" s="133"/>
      <c r="E35" s="39"/>
      <c r="F35" s="43"/>
      <c r="G35" s="133"/>
      <c r="H35" s="154"/>
      <c r="I35" s="16" t="str">
        <f t="shared" si="0"/>
        <v/>
      </c>
      <c r="J35" s="15" t="str">
        <f t="shared" si="1"/>
        <v/>
      </c>
      <c r="K35" s="15" t="str">
        <f>IF(BJ35="1",COUNTIF(BJ$10:BJ35,"1"),"")</f>
        <v/>
      </c>
      <c r="L35" s="15" t="str">
        <f t="shared" si="2"/>
        <v/>
      </c>
      <c r="M35" s="15" t="str">
        <f t="shared" si="3"/>
        <v/>
      </c>
      <c r="N35" s="15" t="str">
        <f>IF(BK35="1",COUNTIF(BK$10:BK35,"1"),"")</f>
        <v/>
      </c>
      <c r="O35" s="15" t="str">
        <f t="shared" si="4"/>
        <v/>
      </c>
      <c r="P35" s="17" t="str">
        <f t="shared" si="5"/>
        <v/>
      </c>
      <c r="Q35" s="1"/>
      <c r="R35" s="229">
        <f t="shared" ref="R35:AE35" si="84">R11</f>
        <v>2</v>
      </c>
      <c r="S35" s="230">
        <f t="shared" si="84"/>
        <v>1</v>
      </c>
      <c r="T35" s="230">
        <f t="shared" si="84"/>
        <v>0</v>
      </c>
      <c r="U35" s="230">
        <f t="shared" si="84"/>
        <v>0</v>
      </c>
      <c r="V35" s="230">
        <f t="shared" si="84"/>
        <v>0</v>
      </c>
      <c r="W35" s="230">
        <f t="shared" si="84"/>
        <v>0</v>
      </c>
      <c r="X35" s="231" t="str">
        <f t="shared" si="84"/>
        <v>×</v>
      </c>
      <c r="Y35" s="229">
        <f t="shared" si="84"/>
        <v>2</v>
      </c>
      <c r="Z35" s="230">
        <f t="shared" si="84"/>
        <v>0</v>
      </c>
      <c r="AA35" s="230">
        <f t="shared" si="84"/>
        <v>0</v>
      </c>
      <c r="AB35" s="230">
        <f t="shared" si="84"/>
        <v>0</v>
      </c>
      <c r="AC35" s="230">
        <f t="shared" si="84"/>
        <v>0</v>
      </c>
      <c r="AD35" s="230">
        <f t="shared" si="84"/>
        <v>0</v>
      </c>
      <c r="AE35" s="231" t="str">
        <f t="shared" si="84"/>
        <v>×</v>
      </c>
      <c r="AF35" s="230"/>
      <c r="AG35" s="230"/>
      <c r="AJ35" s="2" t="str">
        <f t="shared" si="77"/>
        <v/>
      </c>
      <c r="AK35" s="2" t="str">
        <f t="shared" si="78"/>
        <v/>
      </c>
      <c r="AL35" s="2" t="str">
        <f t="shared" si="63"/>
        <v/>
      </c>
      <c r="AM35" s="2" t="str">
        <f t="shared" si="42"/>
        <v/>
      </c>
      <c r="AN35" s="2" t="str">
        <f t="shared" si="43"/>
        <v/>
      </c>
      <c r="AO35" s="2" t="str">
        <f t="shared" si="44"/>
        <v/>
      </c>
      <c r="AP35" s="2" t="str">
        <f t="shared" si="45"/>
        <v/>
      </c>
      <c r="AQ35" s="2" t="str">
        <f t="shared" si="79"/>
        <v/>
      </c>
      <c r="AR35" s="2" t="str">
        <f t="shared" si="80"/>
        <v/>
      </c>
      <c r="AS35" s="2" t="str">
        <f t="shared" si="64"/>
        <v/>
      </c>
      <c r="AT35" s="2" t="str">
        <f t="shared" si="48"/>
        <v/>
      </c>
      <c r="AU35" s="2" t="str">
        <f t="shared" si="49"/>
        <v/>
      </c>
      <c r="AV35" s="2" t="str">
        <f t="shared" si="50"/>
        <v/>
      </c>
      <c r="AW35" s="2" t="str">
        <f t="shared" si="51"/>
        <v/>
      </c>
      <c r="AX35" s="2" t="str">
        <f t="shared" si="52"/>
        <v xml:space="preserve"> </v>
      </c>
      <c r="AY35" s="2" t="str">
        <f t="shared" si="16"/>
        <v xml:space="preserve"> </v>
      </c>
      <c r="AZ35" s="2" t="str">
        <f t="shared" si="17"/>
        <v xml:space="preserve"> </v>
      </c>
      <c r="BA35" s="2" t="str">
        <f t="shared" si="18"/>
        <v xml:space="preserve"> </v>
      </c>
      <c r="BB35" s="2"/>
      <c r="BC35" s="2" t="str">
        <f t="shared" si="53"/>
        <v/>
      </c>
      <c r="BD35" s="2" t="str">
        <f t="shared" si="54"/>
        <v/>
      </c>
      <c r="BE35" s="2" t="str">
        <f t="shared" si="55"/>
        <v/>
      </c>
      <c r="BF35" s="2" t="str">
        <f t="shared" si="56"/>
        <v/>
      </c>
      <c r="BG35" s="2"/>
      <c r="BJ35" s="11" t="str">
        <f t="shared" si="81"/>
        <v/>
      </c>
      <c r="BK35" s="13" t="str">
        <f t="shared" si="82"/>
        <v/>
      </c>
      <c r="BL35" s="4" t="str">
        <f t="shared" si="19"/>
        <v/>
      </c>
      <c r="BM35" s="4" t="str">
        <f t="shared" si="20"/>
        <v/>
      </c>
      <c r="BN35" s="4" t="str">
        <f t="shared" si="21"/>
        <v/>
      </c>
      <c r="BO35" s="7" t="str">
        <f t="shared" si="57"/>
        <v/>
      </c>
      <c r="BP35" s="7" t="str">
        <f t="shared" si="22"/>
        <v/>
      </c>
      <c r="BQ35" s="7" t="str">
        <f t="shared" si="76"/>
        <v/>
      </c>
      <c r="BR35" s="7" t="str">
        <f t="shared" si="23"/>
        <v/>
      </c>
      <c r="BS35" s="7" t="str">
        <f t="shared" si="24"/>
        <v/>
      </c>
      <c r="BT35" s="7" t="str">
        <f t="shared" si="25"/>
        <v/>
      </c>
      <c r="BU35" s="7" t="str">
        <f t="shared" si="59"/>
        <v/>
      </c>
      <c r="BV35" s="7" t="str">
        <f t="shared" si="60"/>
        <v/>
      </c>
      <c r="BW35" s="3" t="str">
        <f t="shared" si="26"/>
        <v/>
      </c>
      <c r="BX35" s="4" t="str">
        <f t="shared" si="27"/>
        <v/>
      </c>
      <c r="BY35" s="4" t="str">
        <f t="shared" si="28"/>
        <v/>
      </c>
      <c r="BZ35" s="5" t="str">
        <f t="shared" si="29"/>
        <v/>
      </c>
      <c r="CA35" s="3" t="str">
        <f t="shared" si="30"/>
        <v/>
      </c>
      <c r="CB35" s="5" t="str">
        <f t="shared" si="31"/>
        <v/>
      </c>
      <c r="CC35" s="7" t="str">
        <f t="shared" si="32"/>
        <v/>
      </c>
      <c r="CD35" s="7" t="str">
        <f t="shared" si="61"/>
        <v/>
      </c>
      <c r="CE35" s="7" t="str">
        <f t="shared" si="33"/>
        <v/>
      </c>
      <c r="CF35" s="7" t="str">
        <f t="shared" si="34"/>
        <v/>
      </c>
      <c r="CG35" s="7" t="str">
        <f t="shared" si="35"/>
        <v/>
      </c>
      <c r="CH35" s="7" t="str">
        <f t="shared" si="62"/>
        <v/>
      </c>
      <c r="CI35" s="7" t="str">
        <f t="shared" si="36"/>
        <v/>
      </c>
      <c r="CJ35" s="7" t="str">
        <f t="shared" si="37"/>
        <v/>
      </c>
      <c r="CK35" s="4"/>
      <c r="CL35" s="4" t="str">
        <f t="shared" si="38"/>
        <v/>
      </c>
      <c r="CM35" s="5" t="str">
        <f t="shared" si="39"/>
        <v/>
      </c>
      <c r="CN35" s="1" t="str">
        <f t="shared" si="67"/>
        <v/>
      </c>
      <c r="CO35" s="150" t="str">
        <f t="shared" si="68"/>
        <v/>
      </c>
      <c r="CP35" s="150" t="str">
        <f t="shared" si="69"/>
        <v/>
      </c>
      <c r="CQ35" s="7" t="str">
        <f t="shared" si="70"/>
        <v/>
      </c>
      <c r="CR35" s="7"/>
      <c r="CS35" s="7" t="str">
        <f t="shared" si="71"/>
        <v/>
      </c>
      <c r="CT35" s="7" t="str">
        <f t="shared" si="72"/>
        <v/>
      </c>
      <c r="CU35" s="7" t="str">
        <f t="shared" si="73"/>
        <v/>
      </c>
      <c r="CV35" s="7" t="str">
        <f t="shared" si="74"/>
        <v/>
      </c>
      <c r="CW35" s="7"/>
      <c r="CX35" s="7" t="str">
        <f t="shared" si="75"/>
        <v/>
      </c>
    </row>
    <row r="36" spans="1:102" ht="17.25" customHeight="1" x14ac:dyDescent="0.2">
      <c r="A36" s="8">
        <v>27</v>
      </c>
      <c r="B36" s="135"/>
      <c r="C36" s="41"/>
      <c r="D36" s="133"/>
      <c r="E36" s="39"/>
      <c r="F36" s="43"/>
      <c r="G36" s="133"/>
      <c r="H36" s="154"/>
      <c r="I36" s="16" t="str">
        <f t="shared" si="0"/>
        <v/>
      </c>
      <c r="J36" s="15" t="str">
        <f t="shared" si="1"/>
        <v/>
      </c>
      <c r="K36" s="15" t="str">
        <f>IF(BJ36="1",COUNTIF(BJ$10:BJ36,"1"),"")</f>
        <v/>
      </c>
      <c r="L36" s="15" t="str">
        <f t="shared" si="2"/>
        <v/>
      </c>
      <c r="M36" s="15" t="str">
        <f t="shared" si="3"/>
        <v/>
      </c>
      <c r="N36" s="15" t="str">
        <f>IF(BK36="1",COUNTIF(BK$10:BK36,"1"),"")</f>
        <v/>
      </c>
      <c r="O36" s="15" t="str">
        <f t="shared" si="4"/>
        <v/>
      </c>
      <c r="P36" s="17" t="str">
        <f t="shared" si="5"/>
        <v/>
      </c>
      <c r="Q36" s="1"/>
      <c r="R36" s="229">
        <f t="shared" ref="R36:AE36" si="85">R12</f>
        <v>3</v>
      </c>
      <c r="S36" s="230">
        <f t="shared" si="85"/>
        <v>1</v>
      </c>
      <c r="T36" s="230">
        <f t="shared" si="85"/>
        <v>1</v>
      </c>
      <c r="U36" s="230">
        <f t="shared" si="85"/>
        <v>0</v>
      </c>
      <c r="V36" s="230">
        <f t="shared" si="85"/>
        <v>0</v>
      </c>
      <c r="W36" s="230">
        <f t="shared" si="85"/>
        <v>0</v>
      </c>
      <c r="X36" s="231">
        <f t="shared" si="85"/>
        <v>0</v>
      </c>
      <c r="Y36" s="229">
        <f t="shared" si="85"/>
        <v>3</v>
      </c>
      <c r="Z36" s="230">
        <f t="shared" si="85"/>
        <v>1</v>
      </c>
      <c r="AA36" s="230">
        <f t="shared" si="85"/>
        <v>0</v>
      </c>
      <c r="AB36" s="230">
        <f t="shared" si="85"/>
        <v>0</v>
      </c>
      <c r="AC36" s="230">
        <f t="shared" si="85"/>
        <v>0</v>
      </c>
      <c r="AD36" s="230">
        <f t="shared" si="85"/>
        <v>0</v>
      </c>
      <c r="AE36" s="232">
        <f t="shared" si="85"/>
        <v>0</v>
      </c>
      <c r="AF36" s="264"/>
      <c r="AG36" s="264"/>
      <c r="AJ36" s="2" t="str">
        <f t="shared" si="77"/>
        <v/>
      </c>
      <c r="AK36" s="2" t="str">
        <f t="shared" si="78"/>
        <v/>
      </c>
      <c r="AL36" s="2" t="str">
        <f t="shared" si="63"/>
        <v/>
      </c>
      <c r="AM36" s="2" t="str">
        <f t="shared" si="42"/>
        <v/>
      </c>
      <c r="AN36" s="2" t="str">
        <f t="shared" si="43"/>
        <v/>
      </c>
      <c r="AO36" s="2" t="str">
        <f t="shared" si="44"/>
        <v/>
      </c>
      <c r="AP36" s="2" t="str">
        <f t="shared" si="45"/>
        <v/>
      </c>
      <c r="AQ36" s="2" t="str">
        <f t="shared" si="79"/>
        <v/>
      </c>
      <c r="AR36" s="2" t="str">
        <f t="shared" si="80"/>
        <v/>
      </c>
      <c r="AS36" s="2" t="str">
        <f t="shared" si="64"/>
        <v/>
      </c>
      <c r="AT36" s="2" t="str">
        <f t="shared" si="48"/>
        <v/>
      </c>
      <c r="AU36" s="2" t="str">
        <f t="shared" si="49"/>
        <v/>
      </c>
      <c r="AV36" s="2" t="str">
        <f t="shared" si="50"/>
        <v/>
      </c>
      <c r="AW36" s="2" t="str">
        <f t="shared" si="51"/>
        <v/>
      </c>
      <c r="AX36" s="2" t="str">
        <f t="shared" si="52"/>
        <v xml:space="preserve"> </v>
      </c>
      <c r="AY36" s="2" t="str">
        <f t="shared" si="16"/>
        <v xml:space="preserve"> </v>
      </c>
      <c r="AZ36" s="2" t="str">
        <f t="shared" si="17"/>
        <v xml:space="preserve"> </v>
      </c>
      <c r="BA36" s="2" t="str">
        <f t="shared" si="18"/>
        <v xml:space="preserve"> </v>
      </c>
      <c r="BB36" s="2"/>
      <c r="BC36" s="2" t="str">
        <f t="shared" si="53"/>
        <v/>
      </c>
      <c r="BD36" s="2" t="str">
        <f t="shared" si="54"/>
        <v/>
      </c>
      <c r="BE36" s="2" t="str">
        <f t="shared" si="55"/>
        <v/>
      </c>
      <c r="BF36" s="2" t="str">
        <f t="shared" si="56"/>
        <v/>
      </c>
      <c r="BJ36" s="11" t="str">
        <f t="shared" si="81"/>
        <v/>
      </c>
      <c r="BK36" s="13" t="str">
        <f t="shared" si="82"/>
        <v/>
      </c>
      <c r="BL36" s="4" t="str">
        <f t="shared" si="19"/>
        <v/>
      </c>
      <c r="BM36" s="4" t="str">
        <f t="shared" si="20"/>
        <v/>
      </c>
      <c r="BN36" s="4" t="str">
        <f t="shared" si="21"/>
        <v/>
      </c>
      <c r="BO36" s="7" t="str">
        <f t="shared" si="57"/>
        <v/>
      </c>
      <c r="BP36" s="7" t="str">
        <f t="shared" si="22"/>
        <v/>
      </c>
      <c r="BQ36" s="7" t="str">
        <f t="shared" si="76"/>
        <v/>
      </c>
      <c r="BR36" s="7" t="str">
        <f t="shared" si="23"/>
        <v/>
      </c>
      <c r="BS36" s="7" t="str">
        <f t="shared" si="24"/>
        <v/>
      </c>
      <c r="BT36" s="7" t="str">
        <f t="shared" si="25"/>
        <v/>
      </c>
      <c r="BU36" s="7" t="str">
        <f t="shared" si="59"/>
        <v/>
      </c>
      <c r="BV36" s="7" t="str">
        <f t="shared" si="60"/>
        <v/>
      </c>
      <c r="BW36" s="3" t="str">
        <f t="shared" si="26"/>
        <v/>
      </c>
      <c r="BX36" s="4" t="str">
        <f t="shared" si="27"/>
        <v/>
      </c>
      <c r="BY36" s="4" t="str">
        <f t="shared" si="28"/>
        <v/>
      </c>
      <c r="BZ36" s="5" t="str">
        <f t="shared" si="29"/>
        <v/>
      </c>
      <c r="CA36" s="3" t="str">
        <f t="shared" si="30"/>
        <v/>
      </c>
      <c r="CB36" s="5" t="str">
        <f t="shared" si="31"/>
        <v/>
      </c>
      <c r="CC36" s="7" t="str">
        <f t="shared" si="32"/>
        <v/>
      </c>
      <c r="CD36" s="7" t="str">
        <f t="shared" si="61"/>
        <v/>
      </c>
      <c r="CE36" s="7" t="str">
        <f t="shared" si="33"/>
        <v/>
      </c>
      <c r="CF36" s="7" t="str">
        <f t="shared" si="34"/>
        <v/>
      </c>
      <c r="CG36" s="7" t="str">
        <f t="shared" si="35"/>
        <v/>
      </c>
      <c r="CH36" s="7" t="str">
        <f t="shared" si="62"/>
        <v/>
      </c>
      <c r="CI36" s="7" t="str">
        <f t="shared" si="36"/>
        <v/>
      </c>
      <c r="CJ36" s="7" t="str">
        <f t="shared" si="37"/>
        <v/>
      </c>
      <c r="CK36" s="4"/>
      <c r="CL36" s="4" t="str">
        <f t="shared" si="38"/>
        <v/>
      </c>
      <c r="CM36" s="5" t="str">
        <f t="shared" si="39"/>
        <v/>
      </c>
      <c r="CN36" s="1" t="str">
        <f t="shared" si="67"/>
        <v/>
      </c>
      <c r="CO36" s="150" t="str">
        <f t="shared" si="68"/>
        <v/>
      </c>
      <c r="CP36" s="150" t="str">
        <f t="shared" si="69"/>
        <v/>
      </c>
      <c r="CQ36" s="7" t="str">
        <f t="shared" si="70"/>
        <v/>
      </c>
      <c r="CR36" s="7"/>
      <c r="CS36" s="7" t="str">
        <f t="shared" si="71"/>
        <v/>
      </c>
      <c r="CT36" s="7" t="str">
        <f t="shared" si="72"/>
        <v/>
      </c>
      <c r="CU36" s="7" t="str">
        <f t="shared" si="73"/>
        <v/>
      </c>
      <c r="CV36" s="7" t="str">
        <f t="shared" si="74"/>
        <v/>
      </c>
      <c r="CW36" s="7"/>
      <c r="CX36" s="7" t="str">
        <f t="shared" si="75"/>
        <v/>
      </c>
    </row>
    <row r="37" spans="1:102" ht="17.25" customHeight="1" x14ac:dyDescent="0.2">
      <c r="A37" s="8">
        <v>28</v>
      </c>
      <c r="B37" s="135"/>
      <c r="C37" s="41"/>
      <c r="D37" s="133"/>
      <c r="E37" s="39"/>
      <c r="F37" s="43"/>
      <c r="G37" s="133"/>
      <c r="H37" s="154"/>
      <c r="I37" s="16" t="str">
        <f t="shared" si="0"/>
        <v/>
      </c>
      <c r="J37" s="15" t="str">
        <f t="shared" si="1"/>
        <v/>
      </c>
      <c r="K37" s="15" t="str">
        <f>IF(BJ37="1",COUNTIF(BJ$10:BJ37,"1"),"")</f>
        <v/>
      </c>
      <c r="L37" s="15" t="str">
        <f t="shared" si="2"/>
        <v/>
      </c>
      <c r="M37" s="15" t="str">
        <f t="shared" si="3"/>
        <v/>
      </c>
      <c r="N37" s="15" t="str">
        <f>IF(BK37="1",COUNTIF(BK$10:BK37,"1"),"")</f>
        <v/>
      </c>
      <c r="O37" s="15" t="str">
        <f t="shared" si="4"/>
        <v/>
      </c>
      <c r="P37" s="17" t="str">
        <f t="shared" si="5"/>
        <v/>
      </c>
      <c r="Q37" s="1"/>
      <c r="R37" s="229">
        <f t="shared" ref="R37:AE37" si="86">R13</f>
        <v>4</v>
      </c>
      <c r="S37" s="230">
        <f t="shared" si="86"/>
        <v>0</v>
      </c>
      <c r="T37" s="230">
        <f t="shared" si="86"/>
        <v>0</v>
      </c>
      <c r="U37" s="230">
        <f t="shared" si="86"/>
        <v>0</v>
      </c>
      <c r="V37" s="230">
        <f t="shared" si="86"/>
        <v>0</v>
      </c>
      <c r="W37" s="230">
        <f t="shared" si="86"/>
        <v>0</v>
      </c>
      <c r="X37" s="231">
        <f t="shared" si="86"/>
        <v>0</v>
      </c>
      <c r="Y37" s="229">
        <f t="shared" si="86"/>
        <v>4</v>
      </c>
      <c r="Z37" s="230">
        <f t="shared" si="86"/>
        <v>1</v>
      </c>
      <c r="AA37" s="230">
        <f t="shared" si="86"/>
        <v>0</v>
      </c>
      <c r="AB37" s="230">
        <f t="shared" si="86"/>
        <v>0</v>
      </c>
      <c r="AC37" s="230">
        <f t="shared" si="86"/>
        <v>0</v>
      </c>
      <c r="AD37" s="230">
        <f t="shared" si="86"/>
        <v>0</v>
      </c>
      <c r="AE37" s="231">
        <f t="shared" si="86"/>
        <v>1</v>
      </c>
      <c r="AF37" s="230"/>
      <c r="AG37" s="230"/>
      <c r="AJ37" s="2" t="str">
        <f t="shared" si="77"/>
        <v/>
      </c>
      <c r="AK37" s="2" t="str">
        <f t="shared" si="78"/>
        <v/>
      </c>
      <c r="AL37" s="2" t="str">
        <f t="shared" si="63"/>
        <v/>
      </c>
      <c r="AM37" s="2" t="str">
        <f t="shared" si="42"/>
        <v/>
      </c>
      <c r="AN37" s="2" t="str">
        <f t="shared" si="43"/>
        <v/>
      </c>
      <c r="AO37" s="2" t="str">
        <f t="shared" si="44"/>
        <v/>
      </c>
      <c r="AP37" s="2" t="str">
        <f t="shared" si="45"/>
        <v/>
      </c>
      <c r="AQ37" s="2" t="str">
        <f t="shared" si="79"/>
        <v/>
      </c>
      <c r="AR37" s="2" t="str">
        <f t="shared" si="80"/>
        <v/>
      </c>
      <c r="AS37" s="2" t="str">
        <f t="shared" si="64"/>
        <v/>
      </c>
      <c r="AT37" s="2" t="str">
        <f t="shared" si="48"/>
        <v/>
      </c>
      <c r="AU37" s="2" t="str">
        <f t="shared" si="49"/>
        <v/>
      </c>
      <c r="AV37" s="2" t="str">
        <f t="shared" si="50"/>
        <v/>
      </c>
      <c r="AW37" s="2" t="str">
        <f t="shared" si="51"/>
        <v/>
      </c>
      <c r="AX37" s="2" t="str">
        <f t="shared" si="52"/>
        <v xml:space="preserve"> </v>
      </c>
      <c r="AY37" s="2" t="str">
        <f t="shared" si="16"/>
        <v xml:space="preserve"> </v>
      </c>
      <c r="AZ37" s="2" t="str">
        <f t="shared" si="17"/>
        <v xml:space="preserve"> </v>
      </c>
      <c r="BA37" s="2" t="str">
        <f t="shared" si="18"/>
        <v xml:space="preserve"> </v>
      </c>
      <c r="BB37" s="2"/>
      <c r="BC37" s="2" t="str">
        <f t="shared" si="53"/>
        <v/>
      </c>
      <c r="BD37" s="2" t="str">
        <f t="shared" si="54"/>
        <v/>
      </c>
      <c r="BE37" s="2" t="str">
        <f t="shared" si="55"/>
        <v/>
      </c>
      <c r="BF37" s="2" t="str">
        <f t="shared" si="56"/>
        <v/>
      </c>
      <c r="BJ37" s="11" t="str">
        <f t="shared" si="81"/>
        <v/>
      </c>
      <c r="BK37" s="13" t="str">
        <f t="shared" si="82"/>
        <v/>
      </c>
      <c r="BL37" s="4" t="str">
        <f t="shared" si="19"/>
        <v/>
      </c>
      <c r="BM37" s="4" t="str">
        <f t="shared" si="20"/>
        <v/>
      </c>
      <c r="BN37" s="4" t="str">
        <f t="shared" si="21"/>
        <v/>
      </c>
      <c r="BO37" s="7" t="str">
        <f t="shared" si="57"/>
        <v/>
      </c>
      <c r="BP37" s="7" t="str">
        <f t="shared" si="22"/>
        <v/>
      </c>
      <c r="BQ37" s="7" t="str">
        <f t="shared" si="76"/>
        <v/>
      </c>
      <c r="BR37" s="7" t="str">
        <f t="shared" si="23"/>
        <v/>
      </c>
      <c r="BS37" s="7" t="str">
        <f t="shared" si="24"/>
        <v/>
      </c>
      <c r="BT37" s="7" t="str">
        <f t="shared" si="25"/>
        <v/>
      </c>
      <c r="BU37" s="7" t="str">
        <f t="shared" si="59"/>
        <v/>
      </c>
      <c r="BV37" s="7" t="str">
        <f t="shared" si="60"/>
        <v/>
      </c>
      <c r="BW37" s="3" t="str">
        <f t="shared" si="26"/>
        <v/>
      </c>
      <c r="BX37" s="4" t="str">
        <f t="shared" si="27"/>
        <v/>
      </c>
      <c r="BY37" s="4" t="str">
        <f t="shared" si="28"/>
        <v/>
      </c>
      <c r="BZ37" s="5" t="str">
        <f t="shared" si="29"/>
        <v/>
      </c>
      <c r="CA37" s="3" t="str">
        <f t="shared" si="30"/>
        <v/>
      </c>
      <c r="CB37" s="5" t="str">
        <f t="shared" si="31"/>
        <v/>
      </c>
      <c r="CC37" s="7" t="str">
        <f t="shared" si="32"/>
        <v/>
      </c>
      <c r="CD37" s="7" t="str">
        <f t="shared" si="61"/>
        <v/>
      </c>
      <c r="CE37" s="7" t="str">
        <f t="shared" si="33"/>
        <v/>
      </c>
      <c r="CF37" s="7" t="str">
        <f t="shared" si="34"/>
        <v/>
      </c>
      <c r="CG37" s="7" t="str">
        <f t="shared" si="35"/>
        <v/>
      </c>
      <c r="CH37" s="7" t="str">
        <f t="shared" si="62"/>
        <v/>
      </c>
      <c r="CI37" s="7" t="str">
        <f t="shared" si="36"/>
        <v/>
      </c>
      <c r="CJ37" s="7" t="str">
        <f t="shared" si="37"/>
        <v/>
      </c>
      <c r="CK37" s="4"/>
      <c r="CL37" s="4" t="str">
        <f t="shared" si="38"/>
        <v/>
      </c>
      <c r="CM37" s="5" t="str">
        <f t="shared" si="39"/>
        <v/>
      </c>
      <c r="CN37" s="1" t="str">
        <f t="shared" si="67"/>
        <v/>
      </c>
      <c r="CO37" s="150" t="str">
        <f t="shared" si="68"/>
        <v/>
      </c>
      <c r="CP37" s="150" t="str">
        <f t="shared" si="69"/>
        <v/>
      </c>
      <c r="CQ37" s="7" t="str">
        <f t="shared" si="70"/>
        <v/>
      </c>
      <c r="CR37" s="7"/>
      <c r="CS37" s="7" t="str">
        <f t="shared" si="71"/>
        <v/>
      </c>
      <c r="CT37" s="7" t="str">
        <f t="shared" si="72"/>
        <v/>
      </c>
      <c r="CU37" s="7" t="str">
        <f t="shared" si="73"/>
        <v/>
      </c>
      <c r="CV37" s="7" t="str">
        <f t="shared" si="74"/>
        <v/>
      </c>
      <c r="CW37" s="7"/>
      <c r="CX37" s="7" t="str">
        <f t="shared" si="75"/>
        <v/>
      </c>
    </row>
    <row r="38" spans="1:102" ht="17.25" customHeight="1" x14ac:dyDescent="0.2">
      <c r="A38" s="8">
        <v>29</v>
      </c>
      <c r="B38" s="135"/>
      <c r="C38" s="41"/>
      <c r="D38" s="133"/>
      <c r="E38" s="39"/>
      <c r="F38" s="43"/>
      <c r="G38" s="133"/>
      <c r="H38" s="154"/>
      <c r="I38" s="16" t="str">
        <f t="shared" si="0"/>
        <v/>
      </c>
      <c r="J38" s="15" t="str">
        <f t="shared" si="1"/>
        <v/>
      </c>
      <c r="K38" s="15" t="str">
        <f>IF(BJ38="1",COUNTIF(BJ$10:BJ38,"1"),"")</f>
        <v/>
      </c>
      <c r="L38" s="15" t="str">
        <f t="shared" si="2"/>
        <v/>
      </c>
      <c r="M38" s="15" t="str">
        <f t="shared" si="3"/>
        <v/>
      </c>
      <c r="N38" s="15" t="str">
        <f>IF(BK38="1",COUNTIF(BK$10:BK38,"1"),"")</f>
        <v/>
      </c>
      <c r="O38" s="15" t="str">
        <f t="shared" si="4"/>
        <v/>
      </c>
      <c r="P38" s="17" t="str">
        <f t="shared" si="5"/>
        <v/>
      </c>
      <c r="Q38" s="1"/>
      <c r="R38" s="229">
        <f t="shared" ref="R38:W50" si="87">R14</f>
        <v>5</v>
      </c>
      <c r="S38" s="230">
        <f t="shared" si="87"/>
        <v>0</v>
      </c>
      <c r="T38" s="230">
        <f t="shared" si="87"/>
        <v>0</v>
      </c>
      <c r="U38" s="230">
        <f t="shared" si="87"/>
        <v>0</v>
      </c>
      <c r="V38" s="230">
        <f t="shared" si="87"/>
        <v>0</v>
      </c>
      <c r="W38" s="230">
        <f t="shared" si="87"/>
        <v>0</v>
      </c>
      <c r="X38" s="231"/>
      <c r="Y38" s="229">
        <f t="shared" ref="Y38:AD50" si="88">Y14</f>
        <v>5</v>
      </c>
      <c r="Z38" s="230">
        <f t="shared" si="88"/>
        <v>0</v>
      </c>
      <c r="AA38" s="230">
        <f t="shared" si="88"/>
        <v>0</v>
      </c>
      <c r="AB38" s="230">
        <f t="shared" si="88"/>
        <v>0</v>
      </c>
      <c r="AC38" s="230">
        <f t="shared" si="88"/>
        <v>0</v>
      </c>
      <c r="AD38" s="230">
        <f t="shared" si="88"/>
        <v>0</v>
      </c>
      <c r="AE38" s="233"/>
      <c r="AF38" s="265"/>
      <c r="AG38" s="265"/>
      <c r="AJ38" s="2" t="str">
        <f t="shared" si="77"/>
        <v/>
      </c>
      <c r="AK38" s="2" t="str">
        <f t="shared" si="78"/>
        <v/>
      </c>
      <c r="AL38" s="2" t="str">
        <f t="shared" si="63"/>
        <v/>
      </c>
      <c r="AM38" s="2" t="str">
        <f t="shared" si="42"/>
        <v/>
      </c>
      <c r="AN38" s="2" t="str">
        <f t="shared" si="43"/>
        <v/>
      </c>
      <c r="AO38" s="2" t="str">
        <f t="shared" si="44"/>
        <v/>
      </c>
      <c r="AP38" s="2" t="str">
        <f t="shared" si="45"/>
        <v/>
      </c>
      <c r="AQ38" s="2" t="str">
        <f t="shared" si="79"/>
        <v/>
      </c>
      <c r="AR38" s="2" t="str">
        <f t="shared" si="80"/>
        <v/>
      </c>
      <c r="AS38" s="2" t="str">
        <f t="shared" si="64"/>
        <v/>
      </c>
      <c r="AT38" s="2" t="str">
        <f t="shared" si="48"/>
        <v/>
      </c>
      <c r="AU38" s="2" t="str">
        <f t="shared" si="49"/>
        <v/>
      </c>
      <c r="AV38" s="2" t="str">
        <f t="shared" si="50"/>
        <v/>
      </c>
      <c r="AW38" s="2" t="str">
        <f t="shared" si="51"/>
        <v/>
      </c>
      <c r="AX38" s="2" t="str">
        <f t="shared" si="52"/>
        <v xml:space="preserve"> </v>
      </c>
      <c r="AY38" s="2" t="str">
        <f t="shared" si="16"/>
        <v xml:space="preserve"> </v>
      </c>
      <c r="AZ38" s="2" t="str">
        <f t="shared" si="17"/>
        <v xml:space="preserve"> </v>
      </c>
      <c r="BA38" s="2" t="str">
        <f t="shared" si="18"/>
        <v xml:space="preserve"> </v>
      </c>
      <c r="BB38" s="2"/>
      <c r="BC38" s="2" t="str">
        <f t="shared" si="53"/>
        <v/>
      </c>
      <c r="BD38" s="2" t="str">
        <f t="shared" si="54"/>
        <v/>
      </c>
      <c r="BE38" s="2" t="str">
        <f t="shared" si="55"/>
        <v/>
      </c>
      <c r="BF38" s="2" t="str">
        <f t="shared" si="56"/>
        <v/>
      </c>
      <c r="BJ38" s="11" t="str">
        <f t="shared" si="81"/>
        <v/>
      </c>
      <c r="BK38" s="13" t="str">
        <f t="shared" si="82"/>
        <v/>
      </c>
      <c r="BL38" s="4" t="str">
        <f t="shared" si="19"/>
        <v/>
      </c>
      <c r="BM38" s="4" t="str">
        <f t="shared" si="20"/>
        <v/>
      </c>
      <c r="BN38" s="4" t="str">
        <f t="shared" si="21"/>
        <v/>
      </c>
      <c r="BO38" s="7" t="str">
        <f t="shared" si="57"/>
        <v/>
      </c>
      <c r="BP38" s="7" t="str">
        <f t="shared" si="22"/>
        <v/>
      </c>
      <c r="BQ38" s="7" t="str">
        <f t="shared" si="76"/>
        <v/>
      </c>
      <c r="BR38" s="7" t="str">
        <f t="shared" si="23"/>
        <v/>
      </c>
      <c r="BS38" s="7" t="str">
        <f t="shared" si="24"/>
        <v/>
      </c>
      <c r="BT38" s="7" t="str">
        <f t="shared" si="25"/>
        <v/>
      </c>
      <c r="BU38" s="7" t="str">
        <f t="shared" si="59"/>
        <v/>
      </c>
      <c r="BV38" s="7" t="str">
        <f t="shared" si="60"/>
        <v/>
      </c>
      <c r="BW38" s="3" t="str">
        <f t="shared" si="26"/>
        <v/>
      </c>
      <c r="BX38" s="4" t="str">
        <f t="shared" si="27"/>
        <v/>
      </c>
      <c r="BY38" s="4" t="str">
        <f t="shared" si="28"/>
        <v/>
      </c>
      <c r="BZ38" s="5" t="str">
        <f t="shared" si="29"/>
        <v/>
      </c>
      <c r="CA38" s="3" t="str">
        <f t="shared" si="30"/>
        <v/>
      </c>
      <c r="CB38" s="5" t="str">
        <f t="shared" si="31"/>
        <v/>
      </c>
      <c r="CC38" s="7" t="str">
        <f t="shared" si="32"/>
        <v/>
      </c>
      <c r="CD38" s="7" t="str">
        <f t="shared" si="61"/>
        <v/>
      </c>
      <c r="CE38" s="7" t="str">
        <f t="shared" si="33"/>
        <v/>
      </c>
      <c r="CF38" s="7" t="str">
        <f t="shared" si="34"/>
        <v/>
      </c>
      <c r="CG38" s="7" t="str">
        <f t="shared" si="35"/>
        <v/>
      </c>
      <c r="CH38" s="7" t="str">
        <f t="shared" si="62"/>
        <v/>
      </c>
      <c r="CI38" s="7" t="str">
        <f t="shared" si="36"/>
        <v/>
      </c>
      <c r="CJ38" s="7" t="str">
        <f t="shared" si="37"/>
        <v/>
      </c>
      <c r="CK38" s="4"/>
      <c r="CL38" s="4" t="str">
        <f t="shared" si="38"/>
        <v/>
      </c>
      <c r="CM38" s="5" t="str">
        <f t="shared" si="39"/>
        <v/>
      </c>
      <c r="CN38" s="1" t="str">
        <f t="shared" si="67"/>
        <v/>
      </c>
      <c r="CO38" s="150" t="str">
        <f t="shared" si="68"/>
        <v/>
      </c>
      <c r="CP38" s="150" t="str">
        <f t="shared" si="69"/>
        <v/>
      </c>
      <c r="CQ38" s="7" t="str">
        <f t="shared" si="70"/>
        <v/>
      </c>
      <c r="CR38" s="7"/>
      <c r="CS38" s="7" t="str">
        <f t="shared" si="71"/>
        <v/>
      </c>
      <c r="CT38" s="7" t="str">
        <f t="shared" si="72"/>
        <v/>
      </c>
      <c r="CU38" s="7" t="str">
        <f t="shared" si="73"/>
        <v/>
      </c>
      <c r="CV38" s="7" t="str">
        <f t="shared" si="74"/>
        <v/>
      </c>
      <c r="CW38" s="7"/>
      <c r="CX38" s="7" t="str">
        <f t="shared" si="75"/>
        <v/>
      </c>
    </row>
    <row r="39" spans="1:102" ht="17.25" customHeight="1" x14ac:dyDescent="0.2">
      <c r="A39" s="8">
        <v>30</v>
      </c>
      <c r="B39" s="135"/>
      <c r="C39" s="41"/>
      <c r="D39" s="133"/>
      <c r="E39" s="39"/>
      <c r="F39" s="43"/>
      <c r="G39" s="133"/>
      <c r="H39" s="154"/>
      <c r="I39" s="16" t="str">
        <f t="shared" si="0"/>
        <v/>
      </c>
      <c r="J39" s="15" t="str">
        <f t="shared" si="1"/>
        <v/>
      </c>
      <c r="K39" s="15" t="str">
        <f>IF(BJ39="1",COUNTIF(BJ$10:BJ39,"1"),"")</f>
        <v/>
      </c>
      <c r="L39" s="15" t="str">
        <f t="shared" si="2"/>
        <v/>
      </c>
      <c r="M39" s="15" t="str">
        <f t="shared" si="3"/>
        <v/>
      </c>
      <c r="N39" s="15" t="str">
        <f>IF(BK39="1",COUNTIF(BK$10:BK39,"1"),"")</f>
        <v/>
      </c>
      <c r="O39" s="15" t="str">
        <f t="shared" si="4"/>
        <v/>
      </c>
      <c r="P39" s="17" t="str">
        <f t="shared" si="5"/>
        <v/>
      </c>
      <c r="Q39" s="1"/>
      <c r="R39" s="229">
        <f t="shared" si="87"/>
        <v>6</v>
      </c>
      <c r="S39" s="230">
        <f t="shared" si="87"/>
        <v>0</v>
      </c>
      <c r="T39" s="230">
        <f t="shared" si="87"/>
        <v>0</v>
      </c>
      <c r="U39" s="230">
        <f t="shared" si="87"/>
        <v>0</v>
      </c>
      <c r="V39" s="230">
        <f t="shared" si="87"/>
        <v>0</v>
      </c>
      <c r="W39" s="230">
        <f t="shared" si="87"/>
        <v>0</v>
      </c>
      <c r="X39" s="231"/>
      <c r="Y39" s="229">
        <f t="shared" si="88"/>
        <v>6</v>
      </c>
      <c r="Z39" s="230">
        <f t="shared" si="88"/>
        <v>0</v>
      </c>
      <c r="AA39" s="230">
        <f t="shared" si="88"/>
        <v>0</v>
      </c>
      <c r="AB39" s="230">
        <f t="shared" si="88"/>
        <v>0</v>
      </c>
      <c r="AC39" s="230">
        <f t="shared" si="88"/>
        <v>0</v>
      </c>
      <c r="AD39" s="230">
        <f t="shared" si="88"/>
        <v>0</v>
      </c>
      <c r="AE39" s="231"/>
      <c r="AF39" s="230"/>
      <c r="AG39" s="230"/>
      <c r="AJ39" s="2" t="str">
        <f t="shared" si="77"/>
        <v/>
      </c>
      <c r="AK39" s="2" t="str">
        <f t="shared" si="78"/>
        <v/>
      </c>
      <c r="AL39" s="2" t="str">
        <f t="shared" si="63"/>
        <v/>
      </c>
      <c r="AM39" s="2" t="str">
        <f t="shared" si="42"/>
        <v/>
      </c>
      <c r="AN39" s="2" t="str">
        <f t="shared" si="43"/>
        <v/>
      </c>
      <c r="AO39" s="2" t="str">
        <f t="shared" si="44"/>
        <v/>
      </c>
      <c r="AP39" s="2" t="str">
        <f t="shared" si="45"/>
        <v/>
      </c>
      <c r="AQ39" s="2" t="str">
        <f t="shared" si="79"/>
        <v/>
      </c>
      <c r="AR39" s="2" t="str">
        <f t="shared" si="80"/>
        <v/>
      </c>
      <c r="AS39" s="2" t="str">
        <f t="shared" si="64"/>
        <v/>
      </c>
      <c r="AT39" s="2" t="str">
        <f t="shared" si="48"/>
        <v/>
      </c>
      <c r="AU39" s="2" t="str">
        <f t="shared" si="49"/>
        <v/>
      </c>
      <c r="AV39" s="2" t="str">
        <f t="shared" si="50"/>
        <v/>
      </c>
      <c r="AW39" s="2" t="str">
        <f t="shared" si="51"/>
        <v/>
      </c>
      <c r="AX39" s="2" t="str">
        <f t="shared" si="52"/>
        <v xml:space="preserve"> </v>
      </c>
      <c r="AY39" s="2" t="str">
        <f t="shared" si="16"/>
        <v xml:space="preserve"> </v>
      </c>
      <c r="AZ39" s="2" t="str">
        <f t="shared" si="17"/>
        <v xml:space="preserve"> </v>
      </c>
      <c r="BA39" s="2" t="str">
        <f t="shared" si="18"/>
        <v xml:space="preserve"> </v>
      </c>
      <c r="BB39" s="2"/>
      <c r="BC39" s="2" t="str">
        <f t="shared" si="53"/>
        <v/>
      </c>
      <c r="BD39" s="2" t="str">
        <f t="shared" si="54"/>
        <v/>
      </c>
      <c r="BE39" s="2" t="str">
        <f t="shared" si="55"/>
        <v/>
      </c>
      <c r="BF39" s="2" t="str">
        <f t="shared" si="56"/>
        <v/>
      </c>
      <c r="BJ39" s="11" t="str">
        <f t="shared" si="81"/>
        <v/>
      </c>
      <c r="BK39" s="13" t="str">
        <f t="shared" si="82"/>
        <v/>
      </c>
      <c r="BL39" s="4" t="str">
        <f t="shared" si="19"/>
        <v/>
      </c>
      <c r="BM39" s="4" t="str">
        <f t="shared" si="20"/>
        <v/>
      </c>
      <c r="BN39" s="4" t="str">
        <f t="shared" si="21"/>
        <v/>
      </c>
      <c r="BO39" s="7" t="str">
        <f t="shared" si="57"/>
        <v/>
      </c>
      <c r="BP39" s="7" t="str">
        <f t="shared" si="22"/>
        <v/>
      </c>
      <c r="BQ39" s="7" t="str">
        <f t="shared" si="76"/>
        <v/>
      </c>
      <c r="BR39" s="7" t="str">
        <f t="shared" si="23"/>
        <v/>
      </c>
      <c r="BS39" s="7" t="str">
        <f t="shared" si="24"/>
        <v/>
      </c>
      <c r="BT39" s="7" t="str">
        <f t="shared" si="25"/>
        <v/>
      </c>
      <c r="BU39" s="7" t="str">
        <f t="shared" si="59"/>
        <v/>
      </c>
      <c r="BV39" s="7" t="str">
        <f t="shared" si="60"/>
        <v/>
      </c>
      <c r="BW39" s="3" t="str">
        <f t="shared" si="26"/>
        <v/>
      </c>
      <c r="BX39" s="4" t="str">
        <f t="shared" si="27"/>
        <v/>
      </c>
      <c r="BY39" s="4" t="str">
        <f t="shared" si="28"/>
        <v/>
      </c>
      <c r="BZ39" s="5" t="str">
        <f t="shared" si="29"/>
        <v/>
      </c>
      <c r="CA39" s="3" t="str">
        <f t="shared" si="30"/>
        <v/>
      </c>
      <c r="CB39" s="5" t="str">
        <f t="shared" si="31"/>
        <v/>
      </c>
      <c r="CC39" s="7" t="str">
        <f t="shared" si="32"/>
        <v/>
      </c>
      <c r="CD39" s="7" t="str">
        <f t="shared" si="61"/>
        <v/>
      </c>
      <c r="CE39" s="7" t="str">
        <f t="shared" si="33"/>
        <v/>
      </c>
      <c r="CF39" s="7" t="str">
        <f t="shared" si="34"/>
        <v/>
      </c>
      <c r="CG39" s="7" t="str">
        <f t="shared" si="35"/>
        <v/>
      </c>
      <c r="CH39" s="7" t="str">
        <f t="shared" si="62"/>
        <v/>
      </c>
      <c r="CI39" s="7" t="str">
        <f t="shared" si="36"/>
        <v/>
      </c>
      <c r="CJ39" s="7" t="str">
        <f t="shared" si="37"/>
        <v/>
      </c>
      <c r="CK39" s="4"/>
      <c r="CL39" s="4" t="str">
        <f t="shared" si="38"/>
        <v/>
      </c>
      <c r="CM39" s="5" t="str">
        <f t="shared" si="39"/>
        <v/>
      </c>
      <c r="CN39" s="1" t="str">
        <f t="shared" si="67"/>
        <v/>
      </c>
      <c r="CO39" s="150" t="str">
        <f t="shared" si="68"/>
        <v/>
      </c>
      <c r="CP39" s="150" t="str">
        <f t="shared" si="69"/>
        <v/>
      </c>
      <c r="CQ39" s="7" t="str">
        <f t="shared" si="70"/>
        <v/>
      </c>
      <c r="CR39" s="7"/>
      <c r="CS39" s="7" t="str">
        <f t="shared" si="71"/>
        <v/>
      </c>
      <c r="CT39" s="7" t="str">
        <f t="shared" si="72"/>
        <v/>
      </c>
      <c r="CU39" s="7" t="str">
        <f t="shared" si="73"/>
        <v/>
      </c>
      <c r="CV39" s="7" t="str">
        <f t="shared" si="74"/>
        <v/>
      </c>
      <c r="CW39" s="7"/>
      <c r="CX39" s="7" t="str">
        <f t="shared" si="75"/>
        <v/>
      </c>
    </row>
    <row r="40" spans="1:102" ht="17.25" customHeight="1" x14ac:dyDescent="0.2">
      <c r="A40" s="8">
        <v>31</v>
      </c>
      <c r="B40" s="135"/>
      <c r="C40" s="41"/>
      <c r="D40" s="133"/>
      <c r="E40" s="39"/>
      <c r="F40" s="43"/>
      <c r="G40" s="133"/>
      <c r="H40" s="154"/>
      <c r="I40" s="16" t="str">
        <f t="shared" si="0"/>
        <v/>
      </c>
      <c r="J40" s="15" t="str">
        <f t="shared" si="1"/>
        <v/>
      </c>
      <c r="K40" s="15" t="str">
        <f>IF(BJ40="1",COUNTIF(BJ$10:BJ40,"1"),"")</f>
        <v/>
      </c>
      <c r="L40" s="15" t="str">
        <f t="shared" si="2"/>
        <v/>
      </c>
      <c r="M40" s="15" t="str">
        <f t="shared" si="3"/>
        <v/>
      </c>
      <c r="N40" s="15" t="str">
        <f>IF(BK40="1",COUNTIF(BK$10:BK40,"1"),"")</f>
        <v/>
      </c>
      <c r="O40" s="15" t="str">
        <f t="shared" si="4"/>
        <v/>
      </c>
      <c r="P40" s="17" t="str">
        <f t="shared" si="5"/>
        <v/>
      </c>
      <c r="Q40" s="1"/>
      <c r="R40" s="229">
        <f t="shared" si="87"/>
        <v>7</v>
      </c>
      <c r="S40" s="230">
        <f t="shared" si="87"/>
        <v>0</v>
      </c>
      <c r="T40" s="230">
        <f t="shared" si="87"/>
        <v>0</v>
      </c>
      <c r="U40" s="230">
        <f t="shared" si="87"/>
        <v>0</v>
      </c>
      <c r="V40" s="230">
        <f t="shared" si="87"/>
        <v>0</v>
      </c>
      <c r="W40" s="230">
        <f t="shared" si="87"/>
        <v>0</v>
      </c>
      <c r="X40" s="231"/>
      <c r="Y40" s="229">
        <f t="shared" si="88"/>
        <v>7</v>
      </c>
      <c r="Z40" s="230">
        <f t="shared" si="88"/>
        <v>0</v>
      </c>
      <c r="AA40" s="230">
        <f t="shared" si="88"/>
        <v>0</v>
      </c>
      <c r="AB40" s="230">
        <f t="shared" si="88"/>
        <v>0</v>
      </c>
      <c r="AC40" s="230">
        <f t="shared" si="88"/>
        <v>0</v>
      </c>
      <c r="AD40" s="230">
        <f t="shared" si="88"/>
        <v>0</v>
      </c>
      <c r="AE40" s="231"/>
      <c r="AF40" s="230"/>
      <c r="AG40" s="230"/>
      <c r="AJ40" s="2" t="str">
        <f t="shared" si="77"/>
        <v/>
      </c>
      <c r="AK40" s="2" t="str">
        <f t="shared" si="78"/>
        <v/>
      </c>
      <c r="AL40" s="2" t="str">
        <f t="shared" si="63"/>
        <v/>
      </c>
      <c r="AM40" s="2" t="str">
        <f t="shared" si="42"/>
        <v/>
      </c>
      <c r="AN40" s="2" t="str">
        <f t="shared" si="43"/>
        <v/>
      </c>
      <c r="AO40" s="2" t="str">
        <f t="shared" si="44"/>
        <v/>
      </c>
      <c r="AP40" s="2" t="str">
        <f t="shared" si="45"/>
        <v/>
      </c>
      <c r="AQ40" s="2" t="str">
        <f t="shared" si="79"/>
        <v/>
      </c>
      <c r="AR40" s="2" t="str">
        <f t="shared" si="80"/>
        <v/>
      </c>
      <c r="AS40" s="2" t="str">
        <f t="shared" si="64"/>
        <v/>
      </c>
      <c r="AT40" s="2" t="str">
        <f t="shared" si="48"/>
        <v/>
      </c>
      <c r="AU40" s="2" t="str">
        <f t="shared" si="49"/>
        <v/>
      </c>
      <c r="AV40" s="2" t="str">
        <f t="shared" si="50"/>
        <v/>
      </c>
      <c r="AW40" s="2" t="str">
        <f t="shared" si="51"/>
        <v/>
      </c>
      <c r="AX40" s="2" t="str">
        <f t="shared" si="52"/>
        <v xml:space="preserve"> </v>
      </c>
      <c r="AY40" s="2" t="str">
        <f t="shared" si="16"/>
        <v xml:space="preserve"> </v>
      </c>
      <c r="AZ40" s="2" t="str">
        <f t="shared" si="17"/>
        <v xml:space="preserve"> </v>
      </c>
      <c r="BA40" s="2" t="str">
        <f t="shared" si="18"/>
        <v xml:space="preserve"> </v>
      </c>
      <c r="BB40" s="2"/>
      <c r="BC40" s="2" t="str">
        <f t="shared" si="53"/>
        <v/>
      </c>
      <c r="BD40" s="2" t="str">
        <f t="shared" si="54"/>
        <v/>
      </c>
      <c r="BE40" s="2" t="str">
        <f t="shared" si="55"/>
        <v/>
      </c>
      <c r="BF40" s="2" t="str">
        <f t="shared" si="56"/>
        <v/>
      </c>
      <c r="BG40" s="2"/>
      <c r="BJ40" s="11" t="str">
        <f t="shared" si="81"/>
        <v/>
      </c>
      <c r="BK40" s="13" t="str">
        <f t="shared" si="82"/>
        <v/>
      </c>
      <c r="BL40" s="4" t="str">
        <f t="shared" si="19"/>
        <v/>
      </c>
      <c r="BM40" s="4" t="str">
        <f t="shared" si="20"/>
        <v/>
      </c>
      <c r="BN40" s="4" t="str">
        <f t="shared" si="21"/>
        <v/>
      </c>
      <c r="BO40" s="7" t="str">
        <f t="shared" si="57"/>
        <v/>
      </c>
      <c r="BP40" s="7" t="str">
        <f t="shared" si="22"/>
        <v/>
      </c>
      <c r="BQ40" s="7" t="str">
        <f t="shared" si="76"/>
        <v/>
      </c>
      <c r="BR40" s="7" t="str">
        <f t="shared" si="23"/>
        <v/>
      </c>
      <c r="BS40" s="7" t="str">
        <f t="shared" si="24"/>
        <v/>
      </c>
      <c r="BT40" s="7" t="str">
        <f t="shared" si="25"/>
        <v/>
      </c>
      <c r="BU40" s="7" t="str">
        <f t="shared" si="59"/>
        <v/>
      </c>
      <c r="BV40" s="7" t="str">
        <f t="shared" si="60"/>
        <v/>
      </c>
      <c r="BW40" s="3" t="str">
        <f t="shared" si="26"/>
        <v/>
      </c>
      <c r="BX40" s="4" t="str">
        <f t="shared" si="27"/>
        <v/>
      </c>
      <c r="BY40" s="4" t="str">
        <f t="shared" si="28"/>
        <v/>
      </c>
      <c r="BZ40" s="5" t="str">
        <f t="shared" si="29"/>
        <v/>
      </c>
      <c r="CA40" s="3" t="str">
        <f t="shared" si="30"/>
        <v/>
      </c>
      <c r="CB40" s="5" t="str">
        <f t="shared" si="31"/>
        <v/>
      </c>
      <c r="CC40" s="7" t="str">
        <f t="shared" si="32"/>
        <v/>
      </c>
      <c r="CD40" s="7" t="str">
        <f t="shared" si="61"/>
        <v/>
      </c>
      <c r="CE40" s="7" t="str">
        <f t="shared" si="33"/>
        <v/>
      </c>
      <c r="CF40" s="7" t="str">
        <f t="shared" si="34"/>
        <v/>
      </c>
      <c r="CG40" s="7" t="str">
        <f t="shared" si="35"/>
        <v/>
      </c>
      <c r="CH40" s="7" t="str">
        <f t="shared" si="62"/>
        <v/>
      </c>
      <c r="CI40" s="7" t="str">
        <f t="shared" si="36"/>
        <v/>
      </c>
      <c r="CJ40" s="7" t="str">
        <f t="shared" si="37"/>
        <v/>
      </c>
      <c r="CK40" s="4"/>
      <c r="CL40" s="4" t="str">
        <f t="shared" si="38"/>
        <v/>
      </c>
      <c r="CM40" s="5" t="str">
        <f t="shared" si="39"/>
        <v/>
      </c>
      <c r="CN40" s="1" t="str">
        <f t="shared" si="67"/>
        <v/>
      </c>
      <c r="CO40" s="150" t="str">
        <f t="shared" si="68"/>
        <v/>
      </c>
      <c r="CP40" s="150" t="str">
        <f t="shared" si="69"/>
        <v/>
      </c>
      <c r="CQ40" s="7" t="str">
        <f t="shared" si="70"/>
        <v/>
      </c>
      <c r="CR40" s="7"/>
      <c r="CS40" s="7" t="str">
        <f t="shared" si="71"/>
        <v/>
      </c>
      <c r="CT40" s="7" t="str">
        <f t="shared" si="72"/>
        <v/>
      </c>
      <c r="CU40" s="7" t="str">
        <f t="shared" si="73"/>
        <v/>
      </c>
      <c r="CV40" s="7" t="str">
        <f t="shared" si="74"/>
        <v/>
      </c>
      <c r="CW40" s="7"/>
      <c r="CX40" s="7" t="str">
        <f t="shared" si="75"/>
        <v/>
      </c>
    </row>
    <row r="41" spans="1:102" ht="17.25" customHeight="1" x14ac:dyDescent="0.2">
      <c r="A41" s="8">
        <v>32</v>
      </c>
      <c r="B41" s="135"/>
      <c r="C41" s="41"/>
      <c r="D41" s="133"/>
      <c r="E41" s="39"/>
      <c r="F41" s="43"/>
      <c r="G41" s="133"/>
      <c r="H41" s="154"/>
      <c r="I41" s="16" t="str">
        <f t="shared" si="0"/>
        <v/>
      </c>
      <c r="J41" s="15" t="str">
        <f t="shared" si="1"/>
        <v/>
      </c>
      <c r="K41" s="15" t="str">
        <f>IF(BJ41="1",COUNTIF(BJ$10:BJ41,"1"),"")</f>
        <v/>
      </c>
      <c r="L41" s="15" t="str">
        <f t="shared" si="2"/>
        <v/>
      </c>
      <c r="M41" s="15" t="str">
        <f t="shared" si="3"/>
        <v/>
      </c>
      <c r="N41" s="15" t="str">
        <f>IF(BK41="1",COUNTIF(BK$10:BK41,"1"),"")</f>
        <v/>
      </c>
      <c r="O41" s="15" t="str">
        <f t="shared" si="4"/>
        <v/>
      </c>
      <c r="P41" s="17" t="str">
        <f t="shared" si="5"/>
        <v/>
      </c>
      <c r="Q41" s="1"/>
      <c r="R41" s="229">
        <f t="shared" si="87"/>
        <v>8</v>
      </c>
      <c r="S41" s="230">
        <f t="shared" si="87"/>
        <v>0</v>
      </c>
      <c r="T41" s="230">
        <f t="shared" si="87"/>
        <v>0</v>
      </c>
      <c r="U41" s="230">
        <f t="shared" si="87"/>
        <v>0</v>
      </c>
      <c r="V41" s="230">
        <f t="shared" si="87"/>
        <v>0</v>
      </c>
      <c r="W41" s="230">
        <f t="shared" si="87"/>
        <v>0</v>
      </c>
      <c r="X41" s="231"/>
      <c r="Y41" s="229">
        <f t="shared" si="88"/>
        <v>8</v>
      </c>
      <c r="Z41" s="230">
        <f t="shared" si="88"/>
        <v>0</v>
      </c>
      <c r="AA41" s="230">
        <f t="shared" si="88"/>
        <v>0</v>
      </c>
      <c r="AB41" s="230">
        <f t="shared" si="88"/>
        <v>0</v>
      </c>
      <c r="AC41" s="230">
        <f t="shared" si="88"/>
        <v>0</v>
      </c>
      <c r="AD41" s="230">
        <f t="shared" si="88"/>
        <v>0</v>
      </c>
      <c r="AE41" s="231"/>
      <c r="AF41" s="230"/>
      <c r="AG41" s="230"/>
      <c r="AJ41" s="2" t="str">
        <f t="shared" si="77"/>
        <v/>
      </c>
      <c r="AK41" s="2" t="str">
        <f t="shared" si="78"/>
        <v/>
      </c>
      <c r="AL41" s="2" t="str">
        <f t="shared" si="63"/>
        <v/>
      </c>
      <c r="AM41" s="2" t="str">
        <f t="shared" si="42"/>
        <v/>
      </c>
      <c r="AN41" s="2" t="str">
        <f t="shared" si="43"/>
        <v/>
      </c>
      <c r="AO41" s="2" t="str">
        <f t="shared" si="44"/>
        <v/>
      </c>
      <c r="AP41" s="2" t="str">
        <f t="shared" si="45"/>
        <v/>
      </c>
      <c r="AQ41" s="2" t="str">
        <f t="shared" si="79"/>
        <v/>
      </c>
      <c r="AR41" s="2" t="str">
        <f t="shared" si="80"/>
        <v/>
      </c>
      <c r="AS41" s="2" t="str">
        <f t="shared" si="64"/>
        <v/>
      </c>
      <c r="AT41" s="2" t="str">
        <f t="shared" si="48"/>
        <v/>
      </c>
      <c r="AU41" s="2" t="str">
        <f t="shared" si="49"/>
        <v/>
      </c>
      <c r="AV41" s="2" t="str">
        <f t="shared" si="50"/>
        <v/>
      </c>
      <c r="AW41" s="2" t="str">
        <f t="shared" si="51"/>
        <v/>
      </c>
      <c r="AX41" s="2" t="str">
        <f t="shared" si="52"/>
        <v xml:space="preserve"> </v>
      </c>
      <c r="AY41" s="2" t="str">
        <f t="shared" si="16"/>
        <v xml:space="preserve"> </v>
      </c>
      <c r="AZ41" s="2" t="str">
        <f t="shared" si="17"/>
        <v xml:space="preserve"> </v>
      </c>
      <c r="BA41" s="2" t="str">
        <f t="shared" si="18"/>
        <v xml:space="preserve"> </v>
      </c>
      <c r="BB41" s="2"/>
      <c r="BC41" s="2" t="str">
        <f t="shared" si="53"/>
        <v/>
      </c>
      <c r="BD41" s="2" t="str">
        <f t="shared" si="54"/>
        <v/>
      </c>
      <c r="BE41" s="2" t="str">
        <f t="shared" si="55"/>
        <v/>
      </c>
      <c r="BF41" s="2" t="str">
        <f t="shared" si="56"/>
        <v/>
      </c>
      <c r="BJ41" s="11" t="str">
        <f t="shared" si="81"/>
        <v/>
      </c>
      <c r="BK41" s="13" t="str">
        <f t="shared" si="82"/>
        <v/>
      </c>
      <c r="BL41" s="4" t="str">
        <f t="shared" si="19"/>
        <v/>
      </c>
      <c r="BM41" s="4" t="str">
        <f t="shared" si="20"/>
        <v/>
      </c>
      <c r="BN41" s="4" t="str">
        <f t="shared" si="21"/>
        <v/>
      </c>
      <c r="BO41" s="7" t="str">
        <f t="shared" si="57"/>
        <v/>
      </c>
      <c r="BP41" s="7" t="str">
        <f t="shared" si="22"/>
        <v/>
      </c>
      <c r="BQ41" s="7" t="str">
        <f t="shared" si="76"/>
        <v/>
      </c>
      <c r="BR41" s="7" t="str">
        <f t="shared" si="23"/>
        <v/>
      </c>
      <c r="BS41" s="7" t="str">
        <f t="shared" si="24"/>
        <v/>
      </c>
      <c r="BT41" s="7" t="str">
        <f t="shared" si="25"/>
        <v/>
      </c>
      <c r="BU41" s="7" t="str">
        <f t="shared" si="59"/>
        <v/>
      </c>
      <c r="BV41" s="7" t="str">
        <f t="shared" si="60"/>
        <v/>
      </c>
      <c r="BW41" s="3" t="str">
        <f t="shared" si="26"/>
        <v/>
      </c>
      <c r="BX41" s="4" t="str">
        <f t="shared" si="27"/>
        <v/>
      </c>
      <c r="BY41" s="4" t="str">
        <f t="shared" si="28"/>
        <v/>
      </c>
      <c r="BZ41" s="5" t="str">
        <f t="shared" si="29"/>
        <v/>
      </c>
      <c r="CA41" s="3" t="str">
        <f t="shared" si="30"/>
        <v/>
      </c>
      <c r="CB41" s="5" t="str">
        <f t="shared" si="31"/>
        <v/>
      </c>
      <c r="CC41" s="7" t="str">
        <f t="shared" si="32"/>
        <v/>
      </c>
      <c r="CD41" s="7" t="str">
        <f t="shared" si="61"/>
        <v/>
      </c>
      <c r="CE41" s="7" t="str">
        <f t="shared" si="33"/>
        <v/>
      </c>
      <c r="CF41" s="7" t="str">
        <f t="shared" si="34"/>
        <v/>
      </c>
      <c r="CG41" s="7" t="str">
        <f t="shared" si="35"/>
        <v/>
      </c>
      <c r="CH41" s="7" t="str">
        <f t="shared" si="62"/>
        <v/>
      </c>
      <c r="CI41" s="7" t="str">
        <f t="shared" si="36"/>
        <v/>
      </c>
      <c r="CJ41" s="7" t="str">
        <f t="shared" si="37"/>
        <v/>
      </c>
      <c r="CK41" s="4"/>
      <c r="CL41" s="4" t="str">
        <f t="shared" si="38"/>
        <v/>
      </c>
      <c r="CM41" s="5" t="str">
        <f t="shared" si="39"/>
        <v/>
      </c>
      <c r="CN41" s="1" t="str">
        <f t="shared" si="67"/>
        <v/>
      </c>
      <c r="CO41" s="150" t="str">
        <f t="shared" si="68"/>
        <v/>
      </c>
      <c r="CP41" s="150" t="str">
        <f t="shared" si="69"/>
        <v/>
      </c>
      <c r="CQ41" s="7" t="str">
        <f t="shared" si="70"/>
        <v/>
      </c>
      <c r="CR41" s="7"/>
      <c r="CS41" s="7" t="str">
        <f t="shared" si="71"/>
        <v/>
      </c>
      <c r="CT41" s="7" t="str">
        <f t="shared" si="72"/>
        <v/>
      </c>
      <c r="CU41" s="7" t="str">
        <f t="shared" si="73"/>
        <v/>
      </c>
      <c r="CV41" s="7" t="str">
        <f t="shared" si="74"/>
        <v/>
      </c>
      <c r="CW41" s="7"/>
      <c r="CX41" s="7" t="str">
        <f t="shared" si="75"/>
        <v/>
      </c>
    </row>
    <row r="42" spans="1:102" ht="17.25" customHeight="1" x14ac:dyDescent="0.2">
      <c r="A42" s="8">
        <v>33</v>
      </c>
      <c r="B42" s="135"/>
      <c r="C42" s="41"/>
      <c r="D42" s="133"/>
      <c r="E42" s="39"/>
      <c r="F42" s="43"/>
      <c r="G42" s="133"/>
      <c r="H42" s="154"/>
      <c r="I42" s="16" t="str">
        <f t="shared" ref="I42:I73" si="89">BO42&amp;CC42&amp;CQ42</f>
        <v/>
      </c>
      <c r="J42" s="15" t="str">
        <f t="shared" ref="J42:J73" si="90">BP42&amp;CD42</f>
        <v/>
      </c>
      <c r="K42" s="15" t="str">
        <f>IF(BJ42="1",COUNTIF(BJ$10:BJ42,"1"),"")</f>
        <v/>
      </c>
      <c r="L42" s="15" t="str">
        <f t="shared" ref="L42:L73" si="91">BR42&amp;CF42&amp;CT42</f>
        <v/>
      </c>
      <c r="M42" s="15" t="str">
        <f t="shared" ref="M42:M73" si="92">BS42&amp;CG42&amp;CU42</f>
        <v/>
      </c>
      <c r="N42" s="15" t="str">
        <f>IF(BK42="1",COUNTIF(BK$10:BK42,"1"),"")</f>
        <v/>
      </c>
      <c r="O42" s="15" t="str">
        <f t="shared" ref="O42:O73" si="93">BU42&amp;CI42</f>
        <v/>
      </c>
      <c r="P42" s="17" t="str">
        <f t="shared" ref="P42:P73" si="94">BV42&amp;CJ42&amp;CX42</f>
        <v/>
      </c>
      <c r="Q42" s="1"/>
      <c r="R42" s="229">
        <f t="shared" si="87"/>
        <v>9</v>
      </c>
      <c r="S42" s="230">
        <f t="shared" si="87"/>
        <v>0</v>
      </c>
      <c r="T42" s="230">
        <f t="shared" si="87"/>
        <v>0</v>
      </c>
      <c r="U42" s="230">
        <f t="shared" si="87"/>
        <v>0</v>
      </c>
      <c r="V42" s="230">
        <f t="shared" si="87"/>
        <v>0</v>
      </c>
      <c r="W42" s="230">
        <f t="shared" si="87"/>
        <v>0</v>
      </c>
      <c r="X42" s="231"/>
      <c r="Y42" s="229">
        <f t="shared" si="88"/>
        <v>9</v>
      </c>
      <c r="Z42" s="230">
        <f t="shared" si="88"/>
        <v>0</v>
      </c>
      <c r="AA42" s="230">
        <f t="shared" si="88"/>
        <v>0</v>
      </c>
      <c r="AB42" s="230">
        <f t="shared" si="88"/>
        <v>0</v>
      </c>
      <c r="AC42" s="230">
        <f t="shared" si="88"/>
        <v>0</v>
      </c>
      <c r="AD42" s="230">
        <f t="shared" si="88"/>
        <v>0</v>
      </c>
      <c r="AE42" s="231"/>
      <c r="AF42" s="230"/>
      <c r="AG42" s="230"/>
      <c r="AJ42" s="2" t="str">
        <f t="shared" si="77"/>
        <v/>
      </c>
      <c r="AK42" s="2" t="str">
        <f t="shared" si="78"/>
        <v/>
      </c>
      <c r="AL42" s="2" t="str">
        <f t="shared" si="63"/>
        <v/>
      </c>
      <c r="AM42" s="2" t="str">
        <f t="shared" si="42"/>
        <v/>
      </c>
      <c r="AN42" s="2" t="str">
        <f t="shared" si="43"/>
        <v/>
      </c>
      <c r="AO42" s="2" t="str">
        <f t="shared" si="44"/>
        <v/>
      </c>
      <c r="AP42" s="2" t="str">
        <f t="shared" si="45"/>
        <v/>
      </c>
      <c r="AQ42" s="2" t="str">
        <f t="shared" si="79"/>
        <v/>
      </c>
      <c r="AR42" s="2" t="str">
        <f t="shared" si="80"/>
        <v/>
      </c>
      <c r="AS42" s="2" t="str">
        <f t="shared" si="64"/>
        <v/>
      </c>
      <c r="AT42" s="2" t="str">
        <f t="shared" si="48"/>
        <v/>
      </c>
      <c r="AU42" s="2" t="str">
        <f t="shared" si="49"/>
        <v/>
      </c>
      <c r="AV42" s="2" t="str">
        <f t="shared" si="50"/>
        <v/>
      </c>
      <c r="AW42" s="2" t="str">
        <f t="shared" si="51"/>
        <v/>
      </c>
      <c r="AX42" s="2" t="str">
        <f t="shared" si="52"/>
        <v xml:space="preserve"> </v>
      </c>
      <c r="AY42" s="2" t="str">
        <f t="shared" si="16"/>
        <v xml:space="preserve"> </v>
      </c>
      <c r="AZ42" s="2" t="str">
        <f t="shared" si="17"/>
        <v xml:space="preserve"> </v>
      </c>
      <c r="BA42" s="2" t="str">
        <f t="shared" si="18"/>
        <v xml:space="preserve"> </v>
      </c>
      <c r="BB42" s="2"/>
      <c r="BC42" s="2" t="str">
        <f t="shared" si="53"/>
        <v/>
      </c>
      <c r="BD42" s="2" t="str">
        <f t="shared" si="54"/>
        <v/>
      </c>
      <c r="BE42" s="2" t="str">
        <f t="shared" si="55"/>
        <v/>
      </c>
      <c r="BF42" s="2" t="str">
        <f t="shared" si="56"/>
        <v/>
      </c>
      <c r="BJ42" s="11" t="str">
        <f t="shared" si="81"/>
        <v/>
      </c>
      <c r="BK42" s="13" t="str">
        <f t="shared" si="82"/>
        <v/>
      </c>
      <c r="BL42" s="4" t="str">
        <f t="shared" ref="BL42:BL73" si="95">IF(B42=+$C$1,C42,"")</f>
        <v/>
      </c>
      <c r="BM42" s="4" t="str">
        <f t="shared" ref="BM42:BM73" si="96">IF(D42="7m得点","○",IF(D42="7m失敗","×",IF(D42="警告","W",IF(D42="退場","S",IF(D42="失格","D",IF(D42="失格報告書","DR",IF(D42="タイムアウト","T","")))))))</f>
        <v/>
      </c>
      <c r="BN42" s="4" t="str">
        <f t="shared" ref="BN42:BN73" si="97">IF(B42=+C$1,D42,"")</f>
        <v/>
      </c>
      <c r="BO42" s="7" t="str">
        <f t="shared" si="57"/>
        <v/>
      </c>
      <c r="BP42" s="7" t="str">
        <f t="shared" ref="BP42:BP73" si="98">IF(B42=+$C$1,BM42,"")</f>
        <v/>
      </c>
      <c r="BQ42" s="7" t="str">
        <f t="shared" si="76"/>
        <v/>
      </c>
      <c r="BR42" s="7" t="str">
        <f t="shared" ref="BR42:BR73" si="99">IF(B42=+$C$1,MID($E42,1,2),IF(B42="period",MID($E42,1,2),""))</f>
        <v/>
      </c>
      <c r="BS42" s="7" t="str">
        <f t="shared" ref="BS42:BS73" si="100">IF(B42=+$C$1,MID($E42,3,2),IF(B42="period",MID($E42,3,2),""))</f>
        <v/>
      </c>
      <c r="BT42" s="7" t="str">
        <f t="shared" ref="BT42:BT73" si="101">IF(B42=+$K$1,"",IF(BZ42="○","1",IF(BX42="1","1","")))</f>
        <v/>
      </c>
      <c r="BU42" s="7" t="str">
        <f t="shared" si="59"/>
        <v/>
      </c>
      <c r="BV42" s="7" t="str">
        <f t="shared" si="60"/>
        <v/>
      </c>
      <c r="BW42" s="3" t="str">
        <f t="shared" ref="BW42:BW73" si="102">IF(B42=+$C$1,F42,"")</f>
        <v/>
      </c>
      <c r="BX42" s="4" t="str">
        <f t="shared" ref="BX42:BX73" si="103">IF(B42=+$C$1,BZ42,"")</f>
        <v/>
      </c>
      <c r="BY42" s="4" t="str">
        <f t="shared" ref="BY42:BY73" si="104">IF(B42=+$C$1,BZ42,"")</f>
        <v/>
      </c>
      <c r="BZ42" s="5" t="str">
        <f t="shared" ref="BZ42:BZ73" si="105">IF(G42="7m得点","○",IF(G42="7m失敗","×",IF(G42="警告","W",IF(G42="退場","S",IF(G42="失格","D",IF(G42="失格報告書","DR",IF(G42="得点","1",IF(G42="タイムアウト","T",""))))))))</f>
        <v/>
      </c>
      <c r="CA42" s="3" t="str">
        <f t="shared" ref="CA42:CA73" si="106">IF(B42=+$K$1,CL42,"")</f>
        <v/>
      </c>
      <c r="CB42" s="5" t="str">
        <f t="shared" ref="CB42:CB73" si="107">IF(B42=+$K$1,F42,"")</f>
        <v/>
      </c>
      <c r="CC42" s="7" t="str">
        <f t="shared" si="32"/>
        <v/>
      </c>
      <c r="CD42" s="7" t="str">
        <f t="shared" si="61"/>
        <v/>
      </c>
      <c r="CE42" s="7" t="str">
        <f t="shared" ref="CE42:CE73" si="108">IF(B42=+$C$1,"",IF(CL42="○","1",IF(CL42="1","1","")))</f>
        <v/>
      </c>
      <c r="CF42" s="7" t="str">
        <f t="shared" ref="CF42:CF73" si="109">IF(B42=+$K$1,MID($E42,1,2),"")</f>
        <v/>
      </c>
      <c r="CG42" s="7" t="str">
        <f t="shared" ref="CG42:CG73" si="110">IF(B42=+$K$1,MID($E42,3,2),"")</f>
        <v/>
      </c>
      <c r="CH42" s="7" t="str">
        <f t="shared" si="62"/>
        <v/>
      </c>
      <c r="CI42" s="7" t="str">
        <f t="shared" ref="CI42:CI73" si="111">IF(B42=+$K$1,BM42,"")</f>
        <v/>
      </c>
      <c r="CJ42" s="7" t="str">
        <f t="shared" ref="CJ42:CJ74" si="112">IF(C42="","",IF(B42=+$K$1,C42,""))</f>
        <v/>
      </c>
      <c r="CK42" s="4"/>
      <c r="CL42" s="4" t="str">
        <f t="shared" si="38"/>
        <v/>
      </c>
      <c r="CM42" s="5" t="str">
        <f t="shared" ref="CM42:CM73" si="113">IF(B42=+$K$1,D42,"")</f>
        <v/>
      </c>
      <c r="CN42" s="1" t="str">
        <f t="shared" si="67"/>
        <v/>
      </c>
      <c r="CO42" s="150" t="str">
        <f t="shared" si="68"/>
        <v/>
      </c>
      <c r="CP42" s="150" t="str">
        <f t="shared" si="69"/>
        <v/>
      </c>
      <c r="CQ42" s="7" t="str">
        <f t="shared" si="70"/>
        <v/>
      </c>
      <c r="CR42" s="7"/>
      <c r="CS42" s="7" t="str">
        <f t="shared" si="71"/>
        <v/>
      </c>
      <c r="CT42" s="7" t="str">
        <f t="shared" si="72"/>
        <v/>
      </c>
      <c r="CU42" s="7" t="str">
        <f t="shared" si="73"/>
        <v/>
      </c>
      <c r="CV42" s="7" t="str">
        <f t="shared" si="74"/>
        <v/>
      </c>
      <c r="CW42" s="7"/>
      <c r="CX42" s="7" t="str">
        <f t="shared" si="75"/>
        <v/>
      </c>
    </row>
    <row r="43" spans="1:102" ht="17.25" customHeight="1" x14ac:dyDescent="0.2">
      <c r="A43" s="8">
        <v>34</v>
      </c>
      <c r="B43" s="135"/>
      <c r="C43" s="41"/>
      <c r="D43" s="133"/>
      <c r="E43" s="39"/>
      <c r="F43" s="43"/>
      <c r="G43" s="133"/>
      <c r="H43" s="154"/>
      <c r="I43" s="16" t="str">
        <f t="shared" si="89"/>
        <v/>
      </c>
      <c r="J43" s="15" t="str">
        <f t="shared" si="90"/>
        <v/>
      </c>
      <c r="K43" s="15" t="str">
        <f>IF(BJ43="1",COUNTIF(BJ$10:BJ43,"1"),"")</f>
        <v/>
      </c>
      <c r="L43" s="15" t="str">
        <f t="shared" si="91"/>
        <v/>
      </c>
      <c r="M43" s="15" t="str">
        <f t="shared" si="92"/>
        <v/>
      </c>
      <c r="N43" s="15" t="str">
        <f>IF(BK43="1",COUNTIF(BK$10:BK43,"1"),"")</f>
        <v/>
      </c>
      <c r="O43" s="15" t="str">
        <f t="shared" si="93"/>
        <v/>
      </c>
      <c r="P43" s="17" t="str">
        <f t="shared" si="94"/>
        <v/>
      </c>
      <c r="Q43" s="1"/>
      <c r="R43" s="229">
        <f t="shared" si="87"/>
        <v>10</v>
      </c>
      <c r="S43" s="230">
        <f t="shared" si="87"/>
        <v>0</v>
      </c>
      <c r="T43" s="230">
        <f t="shared" si="87"/>
        <v>0</v>
      </c>
      <c r="U43" s="230">
        <f t="shared" si="87"/>
        <v>0</v>
      </c>
      <c r="V43" s="230">
        <f t="shared" si="87"/>
        <v>0</v>
      </c>
      <c r="W43" s="230">
        <f t="shared" si="87"/>
        <v>0</v>
      </c>
      <c r="X43" s="231"/>
      <c r="Y43" s="229">
        <f t="shared" si="88"/>
        <v>10</v>
      </c>
      <c r="Z43" s="230">
        <f t="shared" si="88"/>
        <v>0</v>
      </c>
      <c r="AA43" s="230">
        <f t="shared" si="88"/>
        <v>0</v>
      </c>
      <c r="AB43" s="230">
        <f t="shared" si="88"/>
        <v>0</v>
      </c>
      <c r="AC43" s="230">
        <f t="shared" si="88"/>
        <v>0</v>
      </c>
      <c r="AD43" s="230">
        <f t="shared" si="88"/>
        <v>0</v>
      </c>
      <c r="AE43" s="231"/>
      <c r="AF43" s="230"/>
      <c r="AG43" s="230"/>
      <c r="AJ43" s="2" t="str">
        <f t="shared" si="77"/>
        <v/>
      </c>
      <c r="AK43" s="2" t="str">
        <f t="shared" si="78"/>
        <v/>
      </c>
      <c r="AL43" s="2" t="str">
        <f t="shared" si="63"/>
        <v/>
      </c>
      <c r="AM43" s="2" t="str">
        <f t="shared" si="42"/>
        <v/>
      </c>
      <c r="AN43" s="2" t="str">
        <f t="shared" si="43"/>
        <v/>
      </c>
      <c r="AO43" s="2" t="str">
        <f t="shared" si="44"/>
        <v/>
      </c>
      <c r="AP43" s="2" t="str">
        <f t="shared" si="45"/>
        <v/>
      </c>
      <c r="AQ43" s="2" t="str">
        <f t="shared" si="79"/>
        <v/>
      </c>
      <c r="AR43" s="2" t="str">
        <f t="shared" si="80"/>
        <v/>
      </c>
      <c r="AS43" s="2" t="str">
        <f t="shared" si="64"/>
        <v/>
      </c>
      <c r="AT43" s="2" t="str">
        <f t="shared" si="48"/>
        <v/>
      </c>
      <c r="AU43" s="2" t="str">
        <f t="shared" si="49"/>
        <v/>
      </c>
      <c r="AV43" s="2" t="str">
        <f t="shared" si="50"/>
        <v/>
      </c>
      <c r="AW43" s="2" t="str">
        <f t="shared" si="51"/>
        <v/>
      </c>
      <c r="AX43" s="2" t="str">
        <f t="shared" si="52"/>
        <v xml:space="preserve"> </v>
      </c>
      <c r="AY43" s="2" t="str">
        <f t="shared" si="16"/>
        <v xml:space="preserve"> </v>
      </c>
      <c r="AZ43" s="2" t="str">
        <f t="shared" si="17"/>
        <v xml:space="preserve"> </v>
      </c>
      <c r="BA43" s="2" t="str">
        <f t="shared" si="18"/>
        <v xml:space="preserve"> </v>
      </c>
      <c r="BB43" s="2"/>
      <c r="BC43" s="2" t="str">
        <f t="shared" si="53"/>
        <v/>
      </c>
      <c r="BD43" s="2" t="str">
        <f t="shared" si="54"/>
        <v/>
      </c>
      <c r="BE43" s="2" t="str">
        <f t="shared" si="55"/>
        <v/>
      </c>
      <c r="BF43" s="2" t="str">
        <f t="shared" si="56"/>
        <v/>
      </c>
      <c r="BJ43" s="11" t="str">
        <f t="shared" si="81"/>
        <v/>
      </c>
      <c r="BK43" s="13" t="str">
        <f t="shared" si="82"/>
        <v/>
      </c>
      <c r="BL43" s="4" t="str">
        <f t="shared" si="95"/>
        <v/>
      </c>
      <c r="BM43" s="4" t="str">
        <f t="shared" si="96"/>
        <v/>
      </c>
      <c r="BN43" s="4" t="str">
        <f t="shared" si="97"/>
        <v/>
      </c>
      <c r="BO43" s="7" t="str">
        <f t="shared" si="57"/>
        <v/>
      </c>
      <c r="BP43" s="7" t="str">
        <f t="shared" si="98"/>
        <v/>
      </c>
      <c r="BQ43" s="7" t="str">
        <f t="shared" si="76"/>
        <v/>
      </c>
      <c r="BR43" s="7" t="str">
        <f t="shared" si="99"/>
        <v/>
      </c>
      <c r="BS43" s="7" t="str">
        <f t="shared" si="100"/>
        <v/>
      </c>
      <c r="BT43" s="7" t="str">
        <f t="shared" si="101"/>
        <v/>
      </c>
      <c r="BU43" s="7" t="str">
        <f t="shared" si="59"/>
        <v/>
      </c>
      <c r="BV43" s="7" t="str">
        <f t="shared" si="60"/>
        <v/>
      </c>
      <c r="BW43" s="3" t="str">
        <f t="shared" si="102"/>
        <v/>
      </c>
      <c r="BX43" s="4" t="str">
        <f t="shared" si="103"/>
        <v/>
      </c>
      <c r="BY43" s="4" t="str">
        <f t="shared" si="104"/>
        <v/>
      </c>
      <c r="BZ43" s="5" t="str">
        <f t="shared" si="105"/>
        <v/>
      </c>
      <c r="CA43" s="3" t="str">
        <f t="shared" si="106"/>
        <v/>
      </c>
      <c r="CB43" s="5" t="str">
        <f t="shared" si="107"/>
        <v/>
      </c>
      <c r="CC43" s="7" t="str">
        <f t="shared" si="32"/>
        <v/>
      </c>
      <c r="CD43" s="7" t="str">
        <f t="shared" si="61"/>
        <v/>
      </c>
      <c r="CE43" s="7" t="str">
        <f t="shared" si="108"/>
        <v/>
      </c>
      <c r="CF43" s="7" t="str">
        <f t="shared" si="109"/>
        <v/>
      </c>
      <c r="CG43" s="7" t="str">
        <f t="shared" si="110"/>
        <v/>
      </c>
      <c r="CH43" s="7" t="str">
        <f t="shared" si="62"/>
        <v/>
      </c>
      <c r="CI43" s="7" t="str">
        <f t="shared" si="111"/>
        <v/>
      </c>
      <c r="CJ43" s="7" t="str">
        <f t="shared" si="112"/>
        <v/>
      </c>
      <c r="CK43" s="4"/>
      <c r="CL43" s="4" t="str">
        <f t="shared" si="38"/>
        <v/>
      </c>
      <c r="CM43" s="5" t="str">
        <f t="shared" si="113"/>
        <v/>
      </c>
      <c r="CN43" s="1" t="str">
        <f t="shared" si="67"/>
        <v/>
      </c>
      <c r="CO43" s="150" t="str">
        <f t="shared" si="68"/>
        <v/>
      </c>
      <c r="CP43" s="150" t="str">
        <f t="shared" si="69"/>
        <v/>
      </c>
      <c r="CQ43" s="7" t="str">
        <f t="shared" si="70"/>
        <v/>
      </c>
      <c r="CR43" s="7"/>
      <c r="CS43" s="7" t="str">
        <f t="shared" si="71"/>
        <v/>
      </c>
      <c r="CT43" s="7" t="str">
        <f t="shared" si="72"/>
        <v/>
      </c>
      <c r="CU43" s="7" t="str">
        <f t="shared" si="73"/>
        <v/>
      </c>
      <c r="CV43" s="7" t="str">
        <f t="shared" si="74"/>
        <v/>
      </c>
      <c r="CW43" s="7"/>
      <c r="CX43" s="7" t="str">
        <f t="shared" si="75"/>
        <v/>
      </c>
    </row>
    <row r="44" spans="1:102" ht="17.25" customHeight="1" x14ac:dyDescent="0.2">
      <c r="A44" s="8">
        <v>35</v>
      </c>
      <c r="B44" s="135"/>
      <c r="C44" s="41"/>
      <c r="D44" s="133"/>
      <c r="E44" s="39"/>
      <c r="F44" s="43"/>
      <c r="G44" s="133"/>
      <c r="H44" s="154"/>
      <c r="I44" s="16" t="str">
        <f t="shared" si="89"/>
        <v/>
      </c>
      <c r="J44" s="15" t="str">
        <f t="shared" si="90"/>
        <v/>
      </c>
      <c r="K44" s="15" t="str">
        <f>IF(BJ44="1",COUNTIF(BJ$10:BJ44,"1"),"")</f>
        <v/>
      </c>
      <c r="L44" s="15" t="str">
        <f t="shared" si="91"/>
        <v/>
      </c>
      <c r="M44" s="15" t="str">
        <f t="shared" si="92"/>
        <v/>
      </c>
      <c r="N44" s="15" t="str">
        <f>IF(BK44="1",COUNTIF(BK$10:BK44,"1"),"")</f>
        <v/>
      </c>
      <c r="O44" s="15" t="str">
        <f t="shared" si="93"/>
        <v/>
      </c>
      <c r="P44" s="17" t="str">
        <f t="shared" si="94"/>
        <v/>
      </c>
      <c r="Q44" s="1"/>
      <c r="R44" s="229">
        <f t="shared" si="87"/>
        <v>11</v>
      </c>
      <c r="S44" s="230">
        <f t="shared" si="87"/>
        <v>0</v>
      </c>
      <c r="T44" s="230">
        <f t="shared" si="87"/>
        <v>0</v>
      </c>
      <c r="U44" s="230">
        <f t="shared" si="87"/>
        <v>0</v>
      </c>
      <c r="V44" s="230">
        <f t="shared" si="87"/>
        <v>0</v>
      </c>
      <c r="W44" s="230">
        <f t="shared" si="87"/>
        <v>0</v>
      </c>
      <c r="X44" s="231"/>
      <c r="Y44" s="229">
        <f t="shared" si="88"/>
        <v>11</v>
      </c>
      <c r="Z44" s="230">
        <f t="shared" si="88"/>
        <v>0</v>
      </c>
      <c r="AA44" s="230">
        <f t="shared" si="88"/>
        <v>0</v>
      </c>
      <c r="AB44" s="230">
        <f t="shared" si="88"/>
        <v>0</v>
      </c>
      <c r="AC44" s="230">
        <f t="shared" si="88"/>
        <v>0</v>
      </c>
      <c r="AD44" s="230">
        <f t="shared" si="88"/>
        <v>0</v>
      </c>
      <c r="AE44" s="231"/>
      <c r="AF44" s="230"/>
      <c r="AG44" s="230"/>
      <c r="AJ44" s="2" t="str">
        <f t="shared" si="77"/>
        <v/>
      </c>
      <c r="AK44" s="2" t="str">
        <f t="shared" si="78"/>
        <v/>
      </c>
      <c r="AL44" s="2" t="str">
        <f t="shared" si="63"/>
        <v/>
      </c>
      <c r="AM44" s="2" t="str">
        <f t="shared" si="42"/>
        <v/>
      </c>
      <c r="AN44" s="2" t="str">
        <f t="shared" si="43"/>
        <v/>
      </c>
      <c r="AO44" s="2" t="str">
        <f t="shared" si="44"/>
        <v/>
      </c>
      <c r="AP44" s="2" t="str">
        <f t="shared" si="45"/>
        <v/>
      </c>
      <c r="AQ44" s="2" t="str">
        <f t="shared" si="79"/>
        <v/>
      </c>
      <c r="AR44" s="2" t="str">
        <f t="shared" si="80"/>
        <v/>
      </c>
      <c r="AS44" s="2" t="str">
        <f t="shared" si="64"/>
        <v/>
      </c>
      <c r="AT44" s="2" t="str">
        <f t="shared" si="48"/>
        <v/>
      </c>
      <c r="AU44" s="2" t="str">
        <f t="shared" si="49"/>
        <v/>
      </c>
      <c r="AV44" s="2" t="str">
        <f t="shared" si="50"/>
        <v/>
      </c>
      <c r="AW44" s="2" t="str">
        <f t="shared" si="51"/>
        <v/>
      </c>
      <c r="AX44" s="2" t="str">
        <f t="shared" si="52"/>
        <v xml:space="preserve"> </v>
      </c>
      <c r="AY44" s="2" t="str">
        <f t="shared" si="16"/>
        <v xml:space="preserve"> </v>
      </c>
      <c r="AZ44" s="2" t="str">
        <f t="shared" si="17"/>
        <v xml:space="preserve"> </v>
      </c>
      <c r="BA44" s="2" t="str">
        <f t="shared" si="18"/>
        <v xml:space="preserve"> </v>
      </c>
      <c r="BB44" s="2"/>
      <c r="BC44" s="2" t="str">
        <f t="shared" si="53"/>
        <v/>
      </c>
      <c r="BD44" s="2" t="str">
        <f t="shared" si="54"/>
        <v/>
      </c>
      <c r="BE44" s="2" t="str">
        <f t="shared" si="55"/>
        <v/>
      </c>
      <c r="BF44" s="2" t="str">
        <f t="shared" si="56"/>
        <v/>
      </c>
      <c r="BJ44" s="11" t="str">
        <f t="shared" si="81"/>
        <v/>
      </c>
      <c r="BK44" s="13" t="str">
        <f t="shared" si="82"/>
        <v/>
      </c>
      <c r="BL44" s="4" t="str">
        <f t="shared" si="95"/>
        <v/>
      </c>
      <c r="BM44" s="4" t="str">
        <f t="shared" si="96"/>
        <v/>
      </c>
      <c r="BN44" s="4" t="str">
        <f t="shared" si="97"/>
        <v/>
      </c>
      <c r="BO44" s="7" t="str">
        <f t="shared" si="57"/>
        <v/>
      </c>
      <c r="BP44" s="7" t="str">
        <f t="shared" si="98"/>
        <v/>
      </c>
      <c r="BQ44" s="7" t="str">
        <f t="shared" si="76"/>
        <v/>
      </c>
      <c r="BR44" s="7" t="str">
        <f t="shared" si="99"/>
        <v/>
      </c>
      <c r="BS44" s="7" t="str">
        <f t="shared" si="100"/>
        <v/>
      </c>
      <c r="BT44" s="7" t="str">
        <f t="shared" si="101"/>
        <v/>
      </c>
      <c r="BU44" s="7" t="str">
        <f t="shared" si="59"/>
        <v/>
      </c>
      <c r="BV44" s="7" t="str">
        <f t="shared" si="60"/>
        <v/>
      </c>
      <c r="BW44" s="3" t="str">
        <f t="shared" si="102"/>
        <v/>
      </c>
      <c r="BX44" s="4" t="str">
        <f t="shared" si="103"/>
        <v/>
      </c>
      <c r="BY44" s="4" t="str">
        <f t="shared" si="104"/>
        <v/>
      </c>
      <c r="BZ44" s="5" t="str">
        <f t="shared" si="105"/>
        <v/>
      </c>
      <c r="CA44" s="3" t="str">
        <f t="shared" si="106"/>
        <v/>
      </c>
      <c r="CB44" s="5" t="str">
        <f t="shared" si="107"/>
        <v/>
      </c>
      <c r="CC44" s="7" t="str">
        <f t="shared" si="32"/>
        <v/>
      </c>
      <c r="CD44" s="7" t="str">
        <f t="shared" si="61"/>
        <v/>
      </c>
      <c r="CE44" s="7" t="str">
        <f t="shared" si="108"/>
        <v/>
      </c>
      <c r="CF44" s="7" t="str">
        <f t="shared" si="109"/>
        <v/>
      </c>
      <c r="CG44" s="7" t="str">
        <f t="shared" si="110"/>
        <v/>
      </c>
      <c r="CH44" s="7" t="str">
        <f t="shared" si="62"/>
        <v/>
      </c>
      <c r="CI44" s="7" t="str">
        <f t="shared" si="111"/>
        <v/>
      </c>
      <c r="CJ44" s="7" t="str">
        <f t="shared" si="112"/>
        <v/>
      </c>
      <c r="CK44" s="4"/>
      <c r="CL44" s="4" t="str">
        <f t="shared" si="38"/>
        <v/>
      </c>
      <c r="CM44" s="5" t="str">
        <f t="shared" si="113"/>
        <v/>
      </c>
      <c r="CN44" s="1" t="str">
        <f t="shared" si="67"/>
        <v/>
      </c>
      <c r="CO44" s="150" t="str">
        <f t="shared" si="68"/>
        <v/>
      </c>
      <c r="CP44" s="150" t="str">
        <f t="shared" si="69"/>
        <v/>
      </c>
      <c r="CQ44" s="7" t="str">
        <f t="shared" si="70"/>
        <v/>
      </c>
      <c r="CR44" s="7"/>
      <c r="CS44" s="7" t="str">
        <f t="shared" si="71"/>
        <v/>
      </c>
      <c r="CT44" s="7" t="str">
        <f t="shared" si="72"/>
        <v/>
      </c>
      <c r="CU44" s="7" t="str">
        <f t="shared" si="73"/>
        <v/>
      </c>
      <c r="CV44" s="7" t="str">
        <f t="shared" si="74"/>
        <v/>
      </c>
      <c r="CW44" s="7"/>
      <c r="CX44" s="7" t="str">
        <f t="shared" si="75"/>
        <v/>
      </c>
    </row>
    <row r="45" spans="1:102" ht="17.25" customHeight="1" x14ac:dyDescent="0.2">
      <c r="A45" s="8">
        <v>36</v>
      </c>
      <c r="B45" s="135"/>
      <c r="C45" s="41"/>
      <c r="D45" s="133"/>
      <c r="E45" s="39"/>
      <c r="F45" s="43"/>
      <c r="G45" s="133"/>
      <c r="H45" s="154"/>
      <c r="I45" s="16" t="str">
        <f t="shared" si="89"/>
        <v/>
      </c>
      <c r="J45" s="15" t="str">
        <f t="shared" si="90"/>
        <v/>
      </c>
      <c r="K45" s="15" t="str">
        <f>IF(BJ45="1",COUNTIF(BJ$10:BJ45,"1"),"")</f>
        <v/>
      </c>
      <c r="L45" s="15" t="str">
        <f t="shared" si="91"/>
        <v/>
      </c>
      <c r="M45" s="15" t="str">
        <f t="shared" si="92"/>
        <v/>
      </c>
      <c r="N45" s="15" t="str">
        <f>IF(BK45="1",COUNTIF(BK$10:BK45,"1"),"")</f>
        <v/>
      </c>
      <c r="O45" s="15" t="str">
        <f t="shared" si="93"/>
        <v/>
      </c>
      <c r="P45" s="17" t="str">
        <f t="shared" si="94"/>
        <v/>
      </c>
      <c r="Q45" s="1"/>
      <c r="R45" s="229">
        <f t="shared" si="87"/>
        <v>12</v>
      </c>
      <c r="S45" s="230">
        <f t="shared" si="87"/>
        <v>0</v>
      </c>
      <c r="T45" s="230">
        <f t="shared" si="87"/>
        <v>0</v>
      </c>
      <c r="U45" s="230">
        <f t="shared" si="87"/>
        <v>0</v>
      </c>
      <c r="V45" s="230">
        <f t="shared" si="87"/>
        <v>0</v>
      </c>
      <c r="W45" s="230">
        <f t="shared" si="87"/>
        <v>0</v>
      </c>
      <c r="X45" s="231"/>
      <c r="Y45" s="229">
        <f t="shared" si="88"/>
        <v>12</v>
      </c>
      <c r="Z45" s="230">
        <f t="shared" si="88"/>
        <v>0</v>
      </c>
      <c r="AA45" s="230">
        <f t="shared" si="88"/>
        <v>0</v>
      </c>
      <c r="AB45" s="230">
        <f t="shared" si="88"/>
        <v>0</v>
      </c>
      <c r="AC45" s="230">
        <f t="shared" si="88"/>
        <v>0</v>
      </c>
      <c r="AD45" s="230">
        <f t="shared" si="88"/>
        <v>0</v>
      </c>
      <c r="AE45" s="231"/>
      <c r="AF45" s="230"/>
      <c r="AG45" s="230"/>
      <c r="AJ45" s="2" t="str">
        <f t="shared" si="77"/>
        <v/>
      </c>
      <c r="AK45" s="2" t="str">
        <f t="shared" si="78"/>
        <v/>
      </c>
      <c r="AL45" s="2" t="str">
        <f t="shared" si="63"/>
        <v/>
      </c>
      <c r="AM45" s="2" t="str">
        <f t="shared" si="42"/>
        <v/>
      </c>
      <c r="AN45" s="2" t="str">
        <f t="shared" si="43"/>
        <v/>
      </c>
      <c r="AO45" s="2" t="str">
        <f t="shared" si="44"/>
        <v/>
      </c>
      <c r="AP45" s="2" t="str">
        <f t="shared" si="45"/>
        <v/>
      </c>
      <c r="AQ45" s="2" t="str">
        <f t="shared" si="79"/>
        <v/>
      </c>
      <c r="AR45" s="2" t="str">
        <f t="shared" si="80"/>
        <v/>
      </c>
      <c r="AS45" s="2" t="str">
        <f t="shared" si="64"/>
        <v/>
      </c>
      <c r="AT45" s="2" t="str">
        <f t="shared" si="48"/>
        <v/>
      </c>
      <c r="AU45" s="2" t="str">
        <f t="shared" si="49"/>
        <v/>
      </c>
      <c r="AV45" s="2" t="str">
        <f t="shared" si="50"/>
        <v/>
      </c>
      <c r="AW45" s="2" t="str">
        <f t="shared" si="51"/>
        <v/>
      </c>
      <c r="AX45" s="2" t="str">
        <f t="shared" si="52"/>
        <v xml:space="preserve"> </v>
      </c>
      <c r="AY45" s="2" t="str">
        <f t="shared" si="16"/>
        <v xml:space="preserve"> </v>
      </c>
      <c r="AZ45" s="2" t="str">
        <f t="shared" si="17"/>
        <v xml:space="preserve"> </v>
      </c>
      <c r="BA45" s="2" t="str">
        <f t="shared" si="18"/>
        <v xml:space="preserve"> </v>
      </c>
      <c r="BB45" s="2"/>
      <c r="BC45" s="2" t="str">
        <f t="shared" si="53"/>
        <v/>
      </c>
      <c r="BD45" s="2" t="str">
        <f t="shared" si="54"/>
        <v/>
      </c>
      <c r="BE45" s="2" t="str">
        <f t="shared" si="55"/>
        <v/>
      </c>
      <c r="BF45" s="2" t="str">
        <f t="shared" si="56"/>
        <v/>
      </c>
      <c r="BG45" s="2"/>
      <c r="BJ45" s="11" t="str">
        <f t="shared" si="81"/>
        <v/>
      </c>
      <c r="BK45" s="13" t="str">
        <f t="shared" si="82"/>
        <v/>
      </c>
      <c r="BL45" s="4" t="str">
        <f t="shared" si="95"/>
        <v/>
      </c>
      <c r="BM45" s="4" t="str">
        <f t="shared" si="96"/>
        <v/>
      </c>
      <c r="BN45" s="4" t="str">
        <f t="shared" si="97"/>
        <v/>
      </c>
      <c r="BO45" s="7" t="str">
        <f t="shared" si="57"/>
        <v/>
      </c>
      <c r="BP45" s="7" t="str">
        <f t="shared" si="98"/>
        <v/>
      </c>
      <c r="BQ45" s="7" t="str">
        <f t="shared" si="76"/>
        <v/>
      </c>
      <c r="BR45" s="7" t="str">
        <f t="shared" si="99"/>
        <v/>
      </c>
      <c r="BS45" s="7" t="str">
        <f t="shared" si="100"/>
        <v/>
      </c>
      <c r="BT45" s="7" t="str">
        <f t="shared" si="101"/>
        <v/>
      </c>
      <c r="BU45" s="7" t="str">
        <f t="shared" si="59"/>
        <v/>
      </c>
      <c r="BV45" s="7" t="str">
        <f t="shared" si="60"/>
        <v/>
      </c>
      <c r="BW45" s="3" t="str">
        <f t="shared" si="102"/>
        <v/>
      </c>
      <c r="BX45" s="4" t="str">
        <f t="shared" si="103"/>
        <v/>
      </c>
      <c r="BY45" s="4" t="str">
        <f t="shared" si="104"/>
        <v/>
      </c>
      <c r="BZ45" s="5" t="str">
        <f t="shared" si="105"/>
        <v/>
      </c>
      <c r="CA45" s="3" t="str">
        <f t="shared" si="106"/>
        <v/>
      </c>
      <c r="CB45" s="5" t="str">
        <f t="shared" si="107"/>
        <v/>
      </c>
      <c r="CC45" s="7" t="str">
        <f t="shared" si="32"/>
        <v/>
      </c>
      <c r="CD45" s="7" t="str">
        <f t="shared" si="61"/>
        <v/>
      </c>
      <c r="CE45" s="7" t="str">
        <f t="shared" si="108"/>
        <v/>
      </c>
      <c r="CF45" s="7" t="str">
        <f t="shared" si="109"/>
        <v/>
      </c>
      <c r="CG45" s="7" t="str">
        <f t="shared" si="110"/>
        <v/>
      </c>
      <c r="CH45" s="7" t="str">
        <f t="shared" si="62"/>
        <v/>
      </c>
      <c r="CI45" s="7" t="str">
        <f t="shared" si="111"/>
        <v/>
      </c>
      <c r="CJ45" s="7" t="str">
        <f t="shared" si="112"/>
        <v/>
      </c>
      <c r="CK45" s="4"/>
      <c r="CL45" s="4" t="str">
        <f t="shared" si="38"/>
        <v/>
      </c>
      <c r="CM45" s="5" t="str">
        <f t="shared" si="113"/>
        <v/>
      </c>
      <c r="CN45" s="1" t="str">
        <f t="shared" si="67"/>
        <v/>
      </c>
      <c r="CO45" s="150" t="str">
        <f t="shared" si="68"/>
        <v/>
      </c>
      <c r="CP45" s="150" t="str">
        <f t="shared" si="69"/>
        <v/>
      </c>
      <c r="CQ45" s="7" t="str">
        <f t="shared" si="70"/>
        <v/>
      </c>
      <c r="CR45" s="7"/>
      <c r="CS45" s="7" t="str">
        <f t="shared" si="71"/>
        <v/>
      </c>
      <c r="CT45" s="7" t="str">
        <f t="shared" si="72"/>
        <v/>
      </c>
      <c r="CU45" s="7" t="str">
        <f t="shared" si="73"/>
        <v/>
      </c>
      <c r="CV45" s="7" t="str">
        <f t="shared" si="74"/>
        <v/>
      </c>
      <c r="CW45" s="7"/>
      <c r="CX45" s="7" t="str">
        <f t="shared" si="75"/>
        <v/>
      </c>
    </row>
    <row r="46" spans="1:102" ht="17.25" customHeight="1" x14ac:dyDescent="0.2">
      <c r="A46" s="8">
        <v>37</v>
      </c>
      <c r="B46" s="135"/>
      <c r="C46" s="41"/>
      <c r="D46" s="133"/>
      <c r="E46" s="39"/>
      <c r="F46" s="43"/>
      <c r="G46" s="133"/>
      <c r="H46" s="154"/>
      <c r="I46" s="16" t="str">
        <f t="shared" si="89"/>
        <v/>
      </c>
      <c r="J46" s="15" t="str">
        <f t="shared" si="90"/>
        <v/>
      </c>
      <c r="K46" s="15" t="str">
        <f>IF(BJ46="1",COUNTIF(BJ$10:BJ46,"1"),"")</f>
        <v/>
      </c>
      <c r="L46" s="15" t="str">
        <f t="shared" si="91"/>
        <v/>
      </c>
      <c r="M46" s="15" t="str">
        <f t="shared" si="92"/>
        <v/>
      </c>
      <c r="N46" s="15" t="str">
        <f>IF(BK46="1",COUNTIF(BK$10:BK46,"1"),"")</f>
        <v/>
      </c>
      <c r="O46" s="15" t="str">
        <f t="shared" si="93"/>
        <v/>
      </c>
      <c r="P46" s="17" t="str">
        <f t="shared" si="94"/>
        <v/>
      </c>
      <c r="Q46" s="1"/>
      <c r="R46" s="229">
        <f t="shared" si="87"/>
        <v>13</v>
      </c>
      <c r="S46" s="230">
        <f t="shared" si="87"/>
        <v>0</v>
      </c>
      <c r="T46" s="230">
        <f t="shared" si="87"/>
        <v>0</v>
      </c>
      <c r="U46" s="230">
        <f t="shared" si="87"/>
        <v>0</v>
      </c>
      <c r="V46" s="230">
        <f t="shared" si="87"/>
        <v>0</v>
      </c>
      <c r="W46" s="230">
        <f t="shared" si="87"/>
        <v>0</v>
      </c>
      <c r="X46" s="231"/>
      <c r="Y46" s="229">
        <f t="shared" si="88"/>
        <v>13</v>
      </c>
      <c r="Z46" s="230">
        <f t="shared" si="88"/>
        <v>0</v>
      </c>
      <c r="AA46" s="230">
        <f t="shared" si="88"/>
        <v>0</v>
      </c>
      <c r="AB46" s="230">
        <f t="shared" si="88"/>
        <v>0</v>
      </c>
      <c r="AC46" s="230">
        <f t="shared" si="88"/>
        <v>0</v>
      </c>
      <c r="AD46" s="230">
        <f t="shared" si="88"/>
        <v>0</v>
      </c>
      <c r="AE46" s="231"/>
      <c r="AF46" s="230"/>
      <c r="AG46" s="230"/>
      <c r="AJ46" s="2" t="str">
        <f t="shared" si="77"/>
        <v/>
      </c>
      <c r="AK46" s="2" t="str">
        <f t="shared" si="78"/>
        <v/>
      </c>
      <c r="AL46" s="2" t="str">
        <f t="shared" si="63"/>
        <v/>
      </c>
      <c r="AM46" s="2" t="str">
        <f t="shared" si="42"/>
        <v/>
      </c>
      <c r="AN46" s="2" t="str">
        <f t="shared" si="43"/>
        <v/>
      </c>
      <c r="AO46" s="2" t="str">
        <f t="shared" si="44"/>
        <v/>
      </c>
      <c r="AP46" s="2" t="str">
        <f t="shared" si="45"/>
        <v/>
      </c>
      <c r="AQ46" s="2" t="str">
        <f t="shared" si="79"/>
        <v/>
      </c>
      <c r="AR46" s="2" t="str">
        <f t="shared" si="80"/>
        <v/>
      </c>
      <c r="AS46" s="2" t="str">
        <f t="shared" si="64"/>
        <v/>
      </c>
      <c r="AT46" s="2" t="str">
        <f t="shared" si="48"/>
        <v/>
      </c>
      <c r="AU46" s="2" t="str">
        <f t="shared" si="49"/>
        <v/>
      </c>
      <c r="AV46" s="2" t="str">
        <f t="shared" si="50"/>
        <v/>
      </c>
      <c r="AW46" s="2" t="str">
        <f t="shared" si="51"/>
        <v/>
      </c>
      <c r="AX46" s="2" t="str">
        <f t="shared" si="52"/>
        <v xml:space="preserve"> </v>
      </c>
      <c r="AY46" s="2" t="str">
        <f t="shared" si="16"/>
        <v xml:space="preserve"> </v>
      </c>
      <c r="AZ46" s="2" t="str">
        <f t="shared" si="17"/>
        <v xml:space="preserve"> </v>
      </c>
      <c r="BA46" s="2" t="str">
        <f t="shared" si="18"/>
        <v xml:space="preserve"> </v>
      </c>
      <c r="BB46" s="2"/>
      <c r="BC46" s="2" t="str">
        <f t="shared" si="53"/>
        <v/>
      </c>
      <c r="BD46" s="2" t="str">
        <f t="shared" si="54"/>
        <v/>
      </c>
      <c r="BE46" s="2" t="str">
        <f t="shared" si="55"/>
        <v/>
      </c>
      <c r="BF46" s="2" t="str">
        <f t="shared" si="56"/>
        <v/>
      </c>
      <c r="BJ46" s="11" t="str">
        <f t="shared" si="81"/>
        <v/>
      </c>
      <c r="BK46" s="13" t="str">
        <f t="shared" si="82"/>
        <v/>
      </c>
      <c r="BL46" s="4" t="str">
        <f t="shared" si="95"/>
        <v/>
      </c>
      <c r="BM46" s="4" t="str">
        <f t="shared" si="96"/>
        <v/>
      </c>
      <c r="BN46" s="4" t="str">
        <f t="shared" si="97"/>
        <v/>
      </c>
      <c r="BO46" s="7" t="str">
        <f t="shared" si="57"/>
        <v/>
      </c>
      <c r="BP46" s="7" t="str">
        <f t="shared" si="98"/>
        <v/>
      </c>
      <c r="BQ46" s="7" t="str">
        <f t="shared" si="76"/>
        <v/>
      </c>
      <c r="BR46" s="7" t="str">
        <f t="shared" si="99"/>
        <v/>
      </c>
      <c r="BS46" s="7" t="str">
        <f t="shared" si="100"/>
        <v/>
      </c>
      <c r="BT46" s="7" t="str">
        <f t="shared" si="101"/>
        <v/>
      </c>
      <c r="BU46" s="7" t="str">
        <f t="shared" si="59"/>
        <v/>
      </c>
      <c r="BV46" s="7" t="str">
        <f t="shared" si="60"/>
        <v/>
      </c>
      <c r="BW46" s="3" t="str">
        <f t="shared" si="102"/>
        <v/>
      </c>
      <c r="BX46" s="4" t="str">
        <f t="shared" si="103"/>
        <v/>
      </c>
      <c r="BY46" s="4" t="str">
        <f t="shared" si="104"/>
        <v/>
      </c>
      <c r="BZ46" s="5" t="str">
        <f t="shared" si="105"/>
        <v/>
      </c>
      <c r="CA46" s="3" t="str">
        <f t="shared" si="106"/>
        <v/>
      </c>
      <c r="CB46" s="5" t="str">
        <f t="shared" si="107"/>
        <v/>
      </c>
      <c r="CC46" s="7" t="str">
        <f t="shared" si="32"/>
        <v/>
      </c>
      <c r="CD46" s="7" t="str">
        <f t="shared" si="61"/>
        <v/>
      </c>
      <c r="CE46" s="7" t="str">
        <f t="shared" si="108"/>
        <v/>
      </c>
      <c r="CF46" s="7" t="str">
        <f t="shared" si="109"/>
        <v/>
      </c>
      <c r="CG46" s="7" t="str">
        <f t="shared" si="110"/>
        <v/>
      </c>
      <c r="CH46" s="7" t="str">
        <f t="shared" si="62"/>
        <v/>
      </c>
      <c r="CI46" s="7" t="str">
        <f t="shared" si="111"/>
        <v/>
      </c>
      <c r="CJ46" s="7" t="str">
        <f t="shared" si="112"/>
        <v/>
      </c>
      <c r="CK46" s="4"/>
      <c r="CL46" s="4" t="str">
        <f t="shared" si="38"/>
        <v/>
      </c>
      <c r="CM46" s="5" t="str">
        <f t="shared" si="113"/>
        <v/>
      </c>
      <c r="CN46" s="1" t="str">
        <f t="shared" si="67"/>
        <v/>
      </c>
      <c r="CO46" s="150" t="str">
        <f t="shared" si="68"/>
        <v/>
      </c>
      <c r="CP46" s="150" t="str">
        <f t="shared" si="69"/>
        <v/>
      </c>
      <c r="CQ46" s="7" t="str">
        <f t="shared" si="70"/>
        <v/>
      </c>
      <c r="CR46" s="7"/>
      <c r="CS46" s="7" t="str">
        <f t="shared" si="71"/>
        <v/>
      </c>
      <c r="CT46" s="7" t="str">
        <f t="shared" si="72"/>
        <v/>
      </c>
      <c r="CU46" s="7" t="str">
        <f t="shared" si="73"/>
        <v/>
      </c>
      <c r="CV46" s="7" t="str">
        <f t="shared" si="74"/>
        <v/>
      </c>
      <c r="CW46" s="7"/>
      <c r="CX46" s="7" t="str">
        <f t="shared" si="75"/>
        <v/>
      </c>
    </row>
    <row r="47" spans="1:102" ht="17.25" customHeight="1" x14ac:dyDescent="0.2">
      <c r="A47" s="8">
        <v>38</v>
      </c>
      <c r="B47" s="135"/>
      <c r="C47" s="41"/>
      <c r="D47" s="133"/>
      <c r="E47" s="39"/>
      <c r="F47" s="43"/>
      <c r="G47" s="133"/>
      <c r="H47" s="154"/>
      <c r="I47" s="16" t="str">
        <f t="shared" si="89"/>
        <v/>
      </c>
      <c r="J47" s="15" t="str">
        <f t="shared" si="90"/>
        <v/>
      </c>
      <c r="K47" s="15" t="str">
        <f>IF(BJ47="1",COUNTIF(BJ$10:BJ47,"1"),"")</f>
        <v/>
      </c>
      <c r="L47" s="15" t="str">
        <f t="shared" si="91"/>
        <v/>
      </c>
      <c r="M47" s="15" t="str">
        <f t="shared" si="92"/>
        <v/>
      </c>
      <c r="N47" s="15" t="str">
        <f>IF(BK47="1",COUNTIF(BK$10:BK47,"1"),"")</f>
        <v/>
      </c>
      <c r="O47" s="15" t="str">
        <f t="shared" si="93"/>
        <v/>
      </c>
      <c r="P47" s="17" t="str">
        <f t="shared" si="94"/>
        <v/>
      </c>
      <c r="Q47" s="1"/>
      <c r="R47" s="229">
        <f t="shared" si="87"/>
        <v>14</v>
      </c>
      <c r="S47" s="230">
        <f t="shared" si="87"/>
        <v>0</v>
      </c>
      <c r="T47" s="230">
        <f t="shared" si="87"/>
        <v>0</v>
      </c>
      <c r="U47" s="230">
        <f t="shared" si="87"/>
        <v>0</v>
      </c>
      <c r="V47" s="230">
        <f t="shared" si="87"/>
        <v>0</v>
      </c>
      <c r="W47" s="230">
        <f t="shared" si="87"/>
        <v>0</v>
      </c>
      <c r="X47" s="231"/>
      <c r="Y47" s="229">
        <f t="shared" si="88"/>
        <v>17</v>
      </c>
      <c r="Z47" s="230">
        <f t="shared" si="88"/>
        <v>0</v>
      </c>
      <c r="AA47" s="230">
        <f t="shared" si="88"/>
        <v>0</v>
      </c>
      <c r="AB47" s="230">
        <f t="shared" si="88"/>
        <v>0</v>
      </c>
      <c r="AC47" s="230">
        <f t="shared" si="88"/>
        <v>0</v>
      </c>
      <c r="AD47" s="230">
        <f t="shared" si="88"/>
        <v>0</v>
      </c>
      <c r="AE47" s="231"/>
      <c r="AF47" s="230"/>
      <c r="AG47" s="230"/>
      <c r="AJ47" s="2" t="str">
        <f t="shared" si="77"/>
        <v/>
      </c>
      <c r="AK47" s="2" t="str">
        <f t="shared" si="78"/>
        <v/>
      </c>
      <c r="AL47" s="2" t="str">
        <f t="shared" si="63"/>
        <v/>
      </c>
      <c r="AM47" s="2" t="str">
        <f t="shared" si="42"/>
        <v/>
      </c>
      <c r="AN47" s="2" t="str">
        <f t="shared" si="43"/>
        <v/>
      </c>
      <c r="AO47" s="2" t="str">
        <f t="shared" si="44"/>
        <v/>
      </c>
      <c r="AP47" s="2" t="str">
        <f t="shared" si="45"/>
        <v/>
      </c>
      <c r="AQ47" s="2" t="str">
        <f t="shared" si="79"/>
        <v/>
      </c>
      <c r="AR47" s="2" t="str">
        <f t="shared" si="80"/>
        <v/>
      </c>
      <c r="AS47" s="2" t="str">
        <f t="shared" si="64"/>
        <v/>
      </c>
      <c r="AT47" s="2" t="str">
        <f t="shared" si="48"/>
        <v/>
      </c>
      <c r="AU47" s="2" t="str">
        <f t="shared" si="49"/>
        <v/>
      </c>
      <c r="AV47" s="2" t="str">
        <f t="shared" si="50"/>
        <v/>
      </c>
      <c r="AW47" s="2" t="str">
        <f t="shared" si="51"/>
        <v/>
      </c>
      <c r="AX47" s="2" t="str">
        <f t="shared" si="52"/>
        <v xml:space="preserve"> </v>
      </c>
      <c r="AY47" s="2" t="str">
        <f t="shared" si="16"/>
        <v xml:space="preserve"> </v>
      </c>
      <c r="AZ47" s="2" t="str">
        <f t="shared" si="17"/>
        <v xml:space="preserve"> </v>
      </c>
      <c r="BA47" s="2" t="str">
        <f t="shared" si="18"/>
        <v xml:space="preserve"> </v>
      </c>
      <c r="BB47" s="2"/>
      <c r="BC47" s="2" t="str">
        <f t="shared" si="53"/>
        <v/>
      </c>
      <c r="BD47" s="2" t="str">
        <f t="shared" si="54"/>
        <v/>
      </c>
      <c r="BE47" s="2" t="str">
        <f t="shared" si="55"/>
        <v/>
      </c>
      <c r="BF47" s="2" t="str">
        <f t="shared" si="56"/>
        <v/>
      </c>
      <c r="BJ47" s="11" t="str">
        <f t="shared" si="81"/>
        <v/>
      </c>
      <c r="BK47" s="13" t="str">
        <f t="shared" si="82"/>
        <v/>
      </c>
      <c r="BL47" s="4" t="str">
        <f t="shared" si="95"/>
        <v/>
      </c>
      <c r="BM47" s="4" t="str">
        <f t="shared" si="96"/>
        <v/>
      </c>
      <c r="BN47" s="4" t="str">
        <f t="shared" si="97"/>
        <v/>
      </c>
      <c r="BO47" s="7" t="str">
        <f t="shared" si="57"/>
        <v/>
      </c>
      <c r="BP47" s="7" t="str">
        <f t="shared" si="98"/>
        <v/>
      </c>
      <c r="BQ47" s="7" t="str">
        <f t="shared" si="76"/>
        <v/>
      </c>
      <c r="BR47" s="7" t="str">
        <f t="shared" si="99"/>
        <v/>
      </c>
      <c r="BS47" s="7" t="str">
        <f t="shared" si="100"/>
        <v/>
      </c>
      <c r="BT47" s="7" t="str">
        <f t="shared" si="101"/>
        <v/>
      </c>
      <c r="BU47" s="7" t="str">
        <f t="shared" si="59"/>
        <v/>
      </c>
      <c r="BV47" s="7" t="str">
        <f t="shared" si="60"/>
        <v/>
      </c>
      <c r="BW47" s="3" t="str">
        <f t="shared" si="102"/>
        <v/>
      </c>
      <c r="BX47" s="4" t="str">
        <f t="shared" si="103"/>
        <v/>
      </c>
      <c r="BY47" s="4" t="str">
        <f t="shared" si="104"/>
        <v/>
      </c>
      <c r="BZ47" s="5" t="str">
        <f t="shared" si="105"/>
        <v/>
      </c>
      <c r="CA47" s="3" t="str">
        <f t="shared" si="106"/>
        <v/>
      </c>
      <c r="CB47" s="5" t="str">
        <f t="shared" si="107"/>
        <v/>
      </c>
      <c r="CC47" s="7" t="str">
        <f t="shared" si="32"/>
        <v/>
      </c>
      <c r="CD47" s="7" t="str">
        <f t="shared" si="61"/>
        <v/>
      </c>
      <c r="CE47" s="7" t="str">
        <f t="shared" si="108"/>
        <v/>
      </c>
      <c r="CF47" s="7" t="str">
        <f t="shared" si="109"/>
        <v/>
      </c>
      <c r="CG47" s="7" t="str">
        <f t="shared" si="110"/>
        <v/>
      </c>
      <c r="CH47" s="7" t="str">
        <f t="shared" si="62"/>
        <v/>
      </c>
      <c r="CI47" s="7" t="str">
        <f t="shared" si="111"/>
        <v/>
      </c>
      <c r="CJ47" s="7" t="str">
        <f t="shared" si="112"/>
        <v/>
      </c>
      <c r="CK47" s="4"/>
      <c r="CL47" s="4" t="str">
        <f t="shared" si="38"/>
        <v/>
      </c>
      <c r="CM47" s="5" t="str">
        <f t="shared" si="113"/>
        <v/>
      </c>
      <c r="CN47" s="1" t="str">
        <f t="shared" si="67"/>
        <v/>
      </c>
      <c r="CO47" s="150" t="str">
        <f t="shared" si="68"/>
        <v/>
      </c>
      <c r="CP47" s="150" t="str">
        <f t="shared" si="69"/>
        <v/>
      </c>
      <c r="CQ47" s="7" t="str">
        <f t="shared" si="70"/>
        <v/>
      </c>
      <c r="CR47" s="7"/>
      <c r="CS47" s="7" t="str">
        <f t="shared" si="71"/>
        <v/>
      </c>
      <c r="CT47" s="7" t="str">
        <f t="shared" si="72"/>
        <v/>
      </c>
      <c r="CU47" s="7" t="str">
        <f t="shared" si="73"/>
        <v/>
      </c>
      <c r="CV47" s="7" t="str">
        <f t="shared" si="74"/>
        <v/>
      </c>
      <c r="CW47" s="7"/>
      <c r="CX47" s="7" t="str">
        <f t="shared" si="75"/>
        <v/>
      </c>
    </row>
    <row r="48" spans="1:102" ht="17.25" customHeight="1" x14ac:dyDescent="0.2">
      <c r="A48" s="8">
        <v>39</v>
      </c>
      <c r="B48" s="135"/>
      <c r="C48" s="41"/>
      <c r="D48" s="133"/>
      <c r="E48" s="39"/>
      <c r="F48" s="43"/>
      <c r="G48" s="133"/>
      <c r="H48" s="154"/>
      <c r="I48" s="16" t="str">
        <f t="shared" si="89"/>
        <v/>
      </c>
      <c r="J48" s="15" t="str">
        <f t="shared" si="90"/>
        <v/>
      </c>
      <c r="K48" s="15" t="str">
        <f>IF(BJ48="1",COUNTIF(BJ$10:BJ48,"1"),"")</f>
        <v/>
      </c>
      <c r="L48" s="15" t="str">
        <f t="shared" si="91"/>
        <v/>
      </c>
      <c r="M48" s="15" t="str">
        <f t="shared" si="92"/>
        <v/>
      </c>
      <c r="N48" s="15" t="str">
        <f>IF(BK48="1",COUNTIF(BK$10:BK48,"1"),"")</f>
        <v/>
      </c>
      <c r="O48" s="15" t="str">
        <f t="shared" si="93"/>
        <v/>
      </c>
      <c r="P48" s="17" t="str">
        <f t="shared" si="94"/>
        <v/>
      </c>
      <c r="Q48" s="1"/>
      <c r="R48" s="229">
        <f t="shared" si="87"/>
        <v>15</v>
      </c>
      <c r="S48" s="230">
        <f t="shared" si="87"/>
        <v>0</v>
      </c>
      <c r="T48" s="230">
        <f t="shared" si="87"/>
        <v>0</v>
      </c>
      <c r="U48" s="230">
        <f t="shared" si="87"/>
        <v>0</v>
      </c>
      <c r="V48" s="230">
        <f t="shared" si="87"/>
        <v>0</v>
      </c>
      <c r="W48" s="230">
        <f t="shared" si="87"/>
        <v>0</v>
      </c>
      <c r="X48" s="231"/>
      <c r="Y48" s="229">
        <f t="shared" si="88"/>
        <v>18</v>
      </c>
      <c r="Z48" s="230">
        <f t="shared" si="88"/>
        <v>0</v>
      </c>
      <c r="AA48" s="230">
        <f t="shared" si="88"/>
        <v>0</v>
      </c>
      <c r="AB48" s="230">
        <f t="shared" si="88"/>
        <v>0</v>
      </c>
      <c r="AC48" s="230">
        <f t="shared" si="88"/>
        <v>0</v>
      </c>
      <c r="AD48" s="230">
        <f t="shared" si="88"/>
        <v>0</v>
      </c>
      <c r="AE48" s="231"/>
      <c r="AF48" s="230"/>
      <c r="AG48" s="230"/>
      <c r="AJ48" s="2" t="str">
        <f t="shared" si="77"/>
        <v/>
      </c>
      <c r="AK48" s="2" t="str">
        <f t="shared" si="78"/>
        <v/>
      </c>
      <c r="AL48" s="2" t="str">
        <f t="shared" si="63"/>
        <v/>
      </c>
      <c r="AM48" s="2" t="str">
        <f t="shared" si="42"/>
        <v/>
      </c>
      <c r="AN48" s="2" t="str">
        <f t="shared" si="43"/>
        <v/>
      </c>
      <c r="AO48" s="2" t="str">
        <f t="shared" si="44"/>
        <v/>
      </c>
      <c r="AP48" s="2" t="str">
        <f t="shared" si="45"/>
        <v/>
      </c>
      <c r="AQ48" s="2" t="str">
        <f t="shared" si="79"/>
        <v/>
      </c>
      <c r="AR48" s="2" t="str">
        <f t="shared" si="80"/>
        <v/>
      </c>
      <c r="AS48" s="2" t="str">
        <f t="shared" si="64"/>
        <v/>
      </c>
      <c r="AT48" s="2" t="str">
        <f t="shared" si="48"/>
        <v/>
      </c>
      <c r="AU48" s="2" t="str">
        <f t="shared" si="49"/>
        <v/>
      </c>
      <c r="AV48" s="2" t="str">
        <f t="shared" si="50"/>
        <v/>
      </c>
      <c r="AW48" s="2" t="str">
        <f t="shared" si="51"/>
        <v/>
      </c>
      <c r="AX48" s="2" t="str">
        <f t="shared" si="52"/>
        <v xml:space="preserve"> </v>
      </c>
      <c r="AY48" s="2" t="str">
        <f t="shared" si="16"/>
        <v xml:space="preserve"> </v>
      </c>
      <c r="AZ48" s="2" t="str">
        <f t="shared" si="17"/>
        <v xml:space="preserve"> </v>
      </c>
      <c r="BA48" s="2" t="str">
        <f t="shared" si="18"/>
        <v xml:space="preserve"> </v>
      </c>
      <c r="BB48" s="2"/>
      <c r="BC48" s="2" t="str">
        <f t="shared" si="53"/>
        <v/>
      </c>
      <c r="BD48" s="2" t="str">
        <f t="shared" si="54"/>
        <v/>
      </c>
      <c r="BE48" s="2" t="str">
        <f t="shared" si="55"/>
        <v/>
      </c>
      <c r="BF48" s="2" t="str">
        <f t="shared" si="56"/>
        <v/>
      </c>
      <c r="BJ48" s="11" t="str">
        <f t="shared" si="81"/>
        <v/>
      </c>
      <c r="BK48" s="13" t="str">
        <f t="shared" si="82"/>
        <v/>
      </c>
      <c r="BL48" s="4" t="str">
        <f t="shared" si="95"/>
        <v/>
      </c>
      <c r="BM48" s="4" t="str">
        <f t="shared" si="96"/>
        <v/>
      </c>
      <c r="BN48" s="4" t="str">
        <f t="shared" si="97"/>
        <v/>
      </c>
      <c r="BO48" s="7" t="str">
        <f t="shared" si="57"/>
        <v/>
      </c>
      <c r="BP48" s="7" t="str">
        <f t="shared" si="98"/>
        <v/>
      </c>
      <c r="BQ48" s="7" t="str">
        <f t="shared" si="76"/>
        <v/>
      </c>
      <c r="BR48" s="7" t="str">
        <f t="shared" si="99"/>
        <v/>
      </c>
      <c r="BS48" s="7" t="str">
        <f t="shared" si="100"/>
        <v/>
      </c>
      <c r="BT48" s="7" t="str">
        <f t="shared" si="101"/>
        <v/>
      </c>
      <c r="BU48" s="7" t="str">
        <f t="shared" si="59"/>
        <v/>
      </c>
      <c r="BV48" s="7" t="str">
        <f t="shared" si="60"/>
        <v/>
      </c>
      <c r="BW48" s="3" t="str">
        <f t="shared" si="102"/>
        <v/>
      </c>
      <c r="BX48" s="4" t="str">
        <f t="shared" si="103"/>
        <v/>
      </c>
      <c r="BY48" s="4" t="str">
        <f t="shared" si="104"/>
        <v/>
      </c>
      <c r="BZ48" s="5" t="str">
        <f t="shared" si="105"/>
        <v/>
      </c>
      <c r="CA48" s="3" t="str">
        <f t="shared" si="106"/>
        <v/>
      </c>
      <c r="CB48" s="5" t="str">
        <f t="shared" si="107"/>
        <v/>
      </c>
      <c r="CC48" s="7" t="str">
        <f t="shared" si="32"/>
        <v/>
      </c>
      <c r="CD48" s="7" t="str">
        <f t="shared" si="61"/>
        <v/>
      </c>
      <c r="CE48" s="7" t="str">
        <f t="shared" si="108"/>
        <v/>
      </c>
      <c r="CF48" s="7" t="str">
        <f t="shared" si="109"/>
        <v/>
      </c>
      <c r="CG48" s="7" t="str">
        <f t="shared" si="110"/>
        <v/>
      </c>
      <c r="CH48" s="7" t="str">
        <f t="shared" si="62"/>
        <v/>
      </c>
      <c r="CI48" s="7" t="str">
        <f t="shared" si="111"/>
        <v/>
      </c>
      <c r="CJ48" s="7" t="str">
        <f t="shared" si="112"/>
        <v/>
      </c>
      <c r="CK48" s="4"/>
      <c r="CL48" s="4" t="str">
        <f t="shared" si="38"/>
        <v/>
      </c>
      <c r="CM48" s="5" t="str">
        <f t="shared" si="113"/>
        <v/>
      </c>
      <c r="CN48" s="1" t="str">
        <f t="shared" si="67"/>
        <v/>
      </c>
      <c r="CO48" s="150" t="str">
        <f t="shared" si="68"/>
        <v/>
      </c>
      <c r="CP48" s="150" t="str">
        <f t="shared" si="69"/>
        <v/>
      </c>
      <c r="CQ48" s="7" t="str">
        <f t="shared" si="70"/>
        <v/>
      </c>
      <c r="CR48" s="7"/>
      <c r="CS48" s="7" t="str">
        <f t="shared" si="71"/>
        <v/>
      </c>
      <c r="CT48" s="7" t="str">
        <f t="shared" si="72"/>
        <v/>
      </c>
      <c r="CU48" s="7" t="str">
        <f t="shared" si="73"/>
        <v/>
      </c>
      <c r="CV48" s="7" t="str">
        <f t="shared" si="74"/>
        <v/>
      </c>
      <c r="CW48" s="7"/>
      <c r="CX48" s="7" t="str">
        <f t="shared" si="75"/>
        <v/>
      </c>
    </row>
    <row r="49" spans="1:102" ht="17.25" customHeight="1" x14ac:dyDescent="0.2">
      <c r="A49" s="8">
        <v>40</v>
      </c>
      <c r="B49" s="135"/>
      <c r="C49" s="41"/>
      <c r="D49" s="133"/>
      <c r="E49" s="39"/>
      <c r="F49" s="43"/>
      <c r="G49" s="133"/>
      <c r="H49" s="154"/>
      <c r="I49" s="16" t="str">
        <f t="shared" si="89"/>
        <v/>
      </c>
      <c r="J49" s="15" t="str">
        <f t="shared" si="90"/>
        <v/>
      </c>
      <c r="K49" s="15" t="str">
        <f>IF(BJ49="1",COUNTIF(BJ$10:BJ49,"1"),"")</f>
        <v/>
      </c>
      <c r="L49" s="15" t="str">
        <f t="shared" si="91"/>
        <v/>
      </c>
      <c r="M49" s="15" t="str">
        <f t="shared" si="92"/>
        <v/>
      </c>
      <c r="N49" s="15" t="str">
        <f>IF(BK49="1",COUNTIF(BK$10:BK49,"1"),"")</f>
        <v/>
      </c>
      <c r="O49" s="15" t="str">
        <f t="shared" si="93"/>
        <v/>
      </c>
      <c r="P49" s="17" t="str">
        <f t="shared" si="94"/>
        <v/>
      </c>
      <c r="Q49" s="1"/>
      <c r="R49" s="229">
        <f t="shared" si="87"/>
        <v>16</v>
      </c>
      <c r="S49" s="230">
        <f t="shared" si="87"/>
        <v>1</v>
      </c>
      <c r="T49" s="230">
        <f t="shared" si="87"/>
        <v>1</v>
      </c>
      <c r="U49" s="230">
        <f t="shared" si="87"/>
        <v>0</v>
      </c>
      <c r="V49" s="230">
        <f t="shared" si="87"/>
        <v>0</v>
      </c>
      <c r="W49" s="230">
        <f t="shared" si="87"/>
        <v>0</v>
      </c>
      <c r="X49" s="231"/>
      <c r="Y49" s="229">
        <f t="shared" si="88"/>
        <v>19</v>
      </c>
      <c r="Z49" s="230">
        <f t="shared" si="88"/>
        <v>1</v>
      </c>
      <c r="AA49" s="230">
        <f t="shared" si="88"/>
        <v>1</v>
      </c>
      <c r="AB49" s="230">
        <f t="shared" si="88"/>
        <v>0</v>
      </c>
      <c r="AC49" s="230">
        <f t="shared" si="88"/>
        <v>0</v>
      </c>
      <c r="AD49" s="230">
        <f t="shared" si="88"/>
        <v>0</v>
      </c>
      <c r="AE49" s="231"/>
      <c r="AF49" s="230"/>
      <c r="AG49" s="230"/>
      <c r="AJ49" s="2" t="str">
        <f t="shared" si="77"/>
        <v/>
      </c>
      <c r="AK49" s="2" t="str">
        <f t="shared" si="78"/>
        <v/>
      </c>
      <c r="AL49" s="2" t="str">
        <f t="shared" si="63"/>
        <v/>
      </c>
      <c r="AM49" s="2" t="str">
        <f t="shared" si="42"/>
        <v/>
      </c>
      <c r="AN49" s="2" t="str">
        <f t="shared" si="43"/>
        <v/>
      </c>
      <c r="AO49" s="2" t="str">
        <f t="shared" si="44"/>
        <v/>
      </c>
      <c r="AP49" s="2" t="str">
        <f t="shared" si="45"/>
        <v/>
      </c>
      <c r="AQ49" s="2" t="str">
        <f t="shared" si="79"/>
        <v/>
      </c>
      <c r="AR49" s="2" t="str">
        <f t="shared" si="80"/>
        <v/>
      </c>
      <c r="AS49" s="2" t="str">
        <f t="shared" si="64"/>
        <v/>
      </c>
      <c r="AT49" s="2" t="str">
        <f t="shared" si="48"/>
        <v/>
      </c>
      <c r="AU49" s="2" t="str">
        <f t="shared" si="49"/>
        <v/>
      </c>
      <c r="AV49" s="2" t="str">
        <f t="shared" si="50"/>
        <v/>
      </c>
      <c r="AW49" s="2" t="str">
        <f t="shared" si="51"/>
        <v/>
      </c>
      <c r="AX49" s="2" t="str">
        <f t="shared" si="52"/>
        <v xml:space="preserve"> </v>
      </c>
      <c r="AY49" s="2" t="str">
        <f t="shared" si="16"/>
        <v xml:space="preserve"> </v>
      </c>
      <c r="AZ49" s="2" t="str">
        <f t="shared" si="17"/>
        <v xml:space="preserve"> </v>
      </c>
      <c r="BA49" s="2" t="str">
        <f t="shared" si="18"/>
        <v xml:space="preserve"> </v>
      </c>
      <c r="BB49" s="2"/>
      <c r="BC49" s="2" t="str">
        <f t="shared" si="53"/>
        <v/>
      </c>
      <c r="BD49" s="2" t="str">
        <f t="shared" si="54"/>
        <v/>
      </c>
      <c r="BE49" s="2" t="str">
        <f t="shared" si="55"/>
        <v/>
      </c>
      <c r="BF49" s="2" t="str">
        <f t="shared" si="56"/>
        <v/>
      </c>
      <c r="BJ49" s="11" t="str">
        <f t="shared" si="81"/>
        <v/>
      </c>
      <c r="BK49" s="13" t="str">
        <f t="shared" si="82"/>
        <v/>
      </c>
      <c r="BL49" s="4" t="str">
        <f t="shared" si="95"/>
        <v/>
      </c>
      <c r="BM49" s="4" t="str">
        <f t="shared" si="96"/>
        <v/>
      </c>
      <c r="BN49" s="4" t="str">
        <f t="shared" si="97"/>
        <v/>
      </c>
      <c r="BO49" s="7" t="str">
        <f t="shared" si="57"/>
        <v/>
      </c>
      <c r="BP49" s="7" t="str">
        <f t="shared" si="98"/>
        <v/>
      </c>
      <c r="BQ49" s="7" t="str">
        <f t="shared" si="76"/>
        <v/>
      </c>
      <c r="BR49" s="7" t="str">
        <f t="shared" si="99"/>
        <v/>
      </c>
      <c r="BS49" s="7" t="str">
        <f t="shared" si="100"/>
        <v/>
      </c>
      <c r="BT49" s="7" t="str">
        <f t="shared" si="101"/>
        <v/>
      </c>
      <c r="BU49" s="7" t="str">
        <f t="shared" si="59"/>
        <v/>
      </c>
      <c r="BV49" s="7" t="str">
        <f t="shared" si="60"/>
        <v/>
      </c>
      <c r="BW49" s="3" t="str">
        <f t="shared" si="102"/>
        <v/>
      </c>
      <c r="BX49" s="4" t="str">
        <f t="shared" si="103"/>
        <v/>
      </c>
      <c r="BY49" s="4" t="str">
        <f t="shared" si="104"/>
        <v/>
      </c>
      <c r="BZ49" s="5" t="str">
        <f t="shared" si="105"/>
        <v/>
      </c>
      <c r="CA49" s="3" t="str">
        <f t="shared" si="106"/>
        <v/>
      </c>
      <c r="CB49" s="5" t="str">
        <f t="shared" si="107"/>
        <v/>
      </c>
      <c r="CC49" s="7" t="str">
        <f t="shared" si="32"/>
        <v/>
      </c>
      <c r="CD49" s="7" t="str">
        <f t="shared" si="61"/>
        <v/>
      </c>
      <c r="CE49" s="7" t="str">
        <f t="shared" si="108"/>
        <v/>
      </c>
      <c r="CF49" s="7" t="str">
        <f t="shared" si="109"/>
        <v/>
      </c>
      <c r="CG49" s="7" t="str">
        <f t="shared" si="110"/>
        <v/>
      </c>
      <c r="CH49" s="7" t="str">
        <f t="shared" si="62"/>
        <v/>
      </c>
      <c r="CI49" s="7" t="str">
        <f t="shared" si="111"/>
        <v/>
      </c>
      <c r="CJ49" s="7" t="str">
        <f t="shared" si="112"/>
        <v/>
      </c>
      <c r="CK49" s="4"/>
      <c r="CL49" s="4" t="str">
        <f t="shared" si="38"/>
        <v/>
      </c>
      <c r="CM49" s="5" t="str">
        <f t="shared" si="113"/>
        <v/>
      </c>
      <c r="CN49" s="1" t="str">
        <f t="shared" si="67"/>
        <v/>
      </c>
      <c r="CO49" s="150" t="str">
        <f t="shared" si="68"/>
        <v/>
      </c>
      <c r="CP49" s="150" t="str">
        <f t="shared" si="69"/>
        <v/>
      </c>
      <c r="CQ49" s="7" t="str">
        <f t="shared" si="70"/>
        <v/>
      </c>
      <c r="CR49" s="7"/>
      <c r="CS49" s="7" t="str">
        <f t="shared" si="71"/>
        <v/>
      </c>
      <c r="CT49" s="7" t="str">
        <f t="shared" si="72"/>
        <v/>
      </c>
      <c r="CU49" s="7" t="str">
        <f t="shared" si="73"/>
        <v/>
      </c>
      <c r="CV49" s="7" t="str">
        <f t="shared" si="74"/>
        <v/>
      </c>
      <c r="CW49" s="7"/>
      <c r="CX49" s="7" t="str">
        <f t="shared" si="75"/>
        <v/>
      </c>
    </row>
    <row r="50" spans="1:102" ht="17.25" customHeight="1" x14ac:dyDescent="0.2">
      <c r="A50" s="8">
        <v>41</v>
      </c>
      <c r="B50" s="135"/>
      <c r="C50" s="41"/>
      <c r="D50" s="133"/>
      <c r="E50" s="39"/>
      <c r="F50" s="43"/>
      <c r="G50" s="133"/>
      <c r="H50" s="154"/>
      <c r="I50" s="16" t="str">
        <f t="shared" si="89"/>
        <v/>
      </c>
      <c r="J50" s="15" t="str">
        <f t="shared" si="90"/>
        <v/>
      </c>
      <c r="K50" s="15" t="str">
        <f>IF(BJ50="1",COUNTIF(BJ$10:BJ50,"1"),"")</f>
        <v/>
      </c>
      <c r="L50" s="15" t="str">
        <f t="shared" si="91"/>
        <v/>
      </c>
      <c r="M50" s="15" t="str">
        <f t="shared" si="92"/>
        <v/>
      </c>
      <c r="N50" s="15" t="str">
        <f>IF(BK50="1",COUNTIF(BK$10:BK50,"1"),"")</f>
        <v/>
      </c>
      <c r="O50" s="15" t="str">
        <f t="shared" si="93"/>
        <v/>
      </c>
      <c r="P50" s="17" t="str">
        <f t="shared" si="94"/>
        <v/>
      </c>
      <c r="Q50" s="1"/>
      <c r="R50" s="239" t="str">
        <f t="shared" si="87"/>
        <v>A</v>
      </c>
      <c r="S50" s="437">
        <f t="shared" si="87"/>
        <v>4</v>
      </c>
      <c r="T50" s="230">
        <f t="shared" si="87"/>
        <v>0</v>
      </c>
      <c r="U50" s="230">
        <f t="shared" si="87"/>
        <v>0</v>
      </c>
      <c r="V50" s="230">
        <f t="shared" si="87"/>
        <v>0</v>
      </c>
      <c r="W50" s="230">
        <f t="shared" si="87"/>
        <v>0</v>
      </c>
      <c r="X50" s="231"/>
      <c r="Y50" s="239" t="str">
        <f t="shared" si="88"/>
        <v>A</v>
      </c>
      <c r="Z50" s="437">
        <f t="shared" si="88"/>
        <v>3</v>
      </c>
      <c r="AA50" s="230">
        <f t="shared" si="88"/>
        <v>0</v>
      </c>
      <c r="AB50" s="230">
        <f t="shared" si="88"/>
        <v>0</v>
      </c>
      <c r="AC50" s="230">
        <f t="shared" si="88"/>
        <v>0</v>
      </c>
      <c r="AD50" s="230">
        <f t="shared" si="88"/>
        <v>0</v>
      </c>
      <c r="AE50" s="231"/>
      <c r="AF50" s="230"/>
      <c r="AG50" s="230"/>
      <c r="AJ50" s="2" t="str">
        <f t="shared" si="77"/>
        <v/>
      </c>
      <c r="AK50" s="2" t="str">
        <f t="shared" si="78"/>
        <v/>
      </c>
      <c r="AL50" s="2" t="str">
        <f t="shared" si="63"/>
        <v/>
      </c>
      <c r="AM50" s="2" t="str">
        <f t="shared" si="42"/>
        <v/>
      </c>
      <c r="AN50" s="2" t="str">
        <f t="shared" si="43"/>
        <v/>
      </c>
      <c r="AO50" s="2" t="str">
        <f t="shared" si="44"/>
        <v/>
      </c>
      <c r="AP50" s="2" t="str">
        <f t="shared" si="45"/>
        <v/>
      </c>
      <c r="AQ50" s="2" t="str">
        <f t="shared" si="79"/>
        <v/>
      </c>
      <c r="AR50" s="2" t="str">
        <f t="shared" si="80"/>
        <v/>
      </c>
      <c r="AS50" s="2" t="str">
        <f t="shared" si="64"/>
        <v/>
      </c>
      <c r="AT50" s="2" t="str">
        <f t="shared" si="48"/>
        <v/>
      </c>
      <c r="AU50" s="2" t="str">
        <f t="shared" si="49"/>
        <v/>
      </c>
      <c r="AV50" s="2" t="str">
        <f t="shared" si="50"/>
        <v/>
      </c>
      <c r="AW50" s="2" t="str">
        <f t="shared" si="51"/>
        <v/>
      </c>
      <c r="AX50" s="2" t="str">
        <f t="shared" si="52"/>
        <v xml:space="preserve"> </v>
      </c>
      <c r="AY50" s="2" t="str">
        <f t="shared" si="16"/>
        <v xml:space="preserve"> </v>
      </c>
      <c r="AZ50" s="2" t="str">
        <f t="shared" si="17"/>
        <v xml:space="preserve"> </v>
      </c>
      <c r="BA50" s="2" t="str">
        <f t="shared" si="18"/>
        <v xml:space="preserve"> </v>
      </c>
      <c r="BB50" s="2"/>
      <c r="BC50" s="2" t="str">
        <f t="shared" si="53"/>
        <v/>
      </c>
      <c r="BD50" s="2" t="str">
        <f t="shared" si="54"/>
        <v/>
      </c>
      <c r="BE50" s="2" t="str">
        <f t="shared" si="55"/>
        <v/>
      </c>
      <c r="BF50" s="2" t="str">
        <f t="shared" si="56"/>
        <v/>
      </c>
      <c r="BG50" s="2"/>
      <c r="BJ50" s="11" t="str">
        <f t="shared" si="81"/>
        <v/>
      </c>
      <c r="BK50" s="13" t="str">
        <f t="shared" si="82"/>
        <v/>
      </c>
      <c r="BL50" s="4" t="str">
        <f t="shared" si="95"/>
        <v/>
      </c>
      <c r="BM50" s="4" t="str">
        <f t="shared" si="96"/>
        <v/>
      </c>
      <c r="BN50" s="4" t="str">
        <f t="shared" si="97"/>
        <v/>
      </c>
      <c r="BO50" s="7" t="str">
        <f t="shared" si="57"/>
        <v/>
      </c>
      <c r="BP50" s="7" t="str">
        <f t="shared" si="98"/>
        <v/>
      </c>
      <c r="BQ50" s="7" t="str">
        <f t="shared" si="76"/>
        <v/>
      </c>
      <c r="BR50" s="7" t="str">
        <f t="shared" si="99"/>
        <v/>
      </c>
      <c r="BS50" s="7" t="str">
        <f t="shared" si="100"/>
        <v/>
      </c>
      <c r="BT50" s="7" t="str">
        <f t="shared" si="101"/>
        <v/>
      </c>
      <c r="BU50" s="7" t="str">
        <f t="shared" si="59"/>
        <v/>
      </c>
      <c r="BV50" s="7" t="str">
        <f t="shared" si="60"/>
        <v/>
      </c>
      <c r="BW50" s="3" t="str">
        <f t="shared" si="102"/>
        <v/>
      </c>
      <c r="BX50" s="4" t="str">
        <f t="shared" si="103"/>
        <v/>
      </c>
      <c r="BY50" s="4" t="str">
        <f t="shared" si="104"/>
        <v/>
      </c>
      <c r="BZ50" s="5" t="str">
        <f t="shared" si="105"/>
        <v/>
      </c>
      <c r="CA50" s="3" t="str">
        <f t="shared" si="106"/>
        <v/>
      </c>
      <c r="CB50" s="5" t="str">
        <f t="shared" si="107"/>
        <v/>
      </c>
      <c r="CC50" s="7" t="str">
        <f t="shared" si="32"/>
        <v/>
      </c>
      <c r="CD50" s="7" t="str">
        <f t="shared" si="61"/>
        <v/>
      </c>
      <c r="CE50" s="7" t="str">
        <f t="shared" si="108"/>
        <v/>
      </c>
      <c r="CF50" s="7" t="str">
        <f t="shared" si="109"/>
        <v/>
      </c>
      <c r="CG50" s="7" t="str">
        <f t="shared" si="110"/>
        <v/>
      </c>
      <c r="CH50" s="7" t="str">
        <f t="shared" si="62"/>
        <v/>
      </c>
      <c r="CI50" s="7" t="str">
        <f t="shared" si="111"/>
        <v/>
      </c>
      <c r="CJ50" s="7" t="str">
        <f t="shared" si="112"/>
        <v/>
      </c>
      <c r="CK50" s="4"/>
      <c r="CL50" s="4" t="str">
        <f t="shared" si="38"/>
        <v/>
      </c>
      <c r="CM50" s="5" t="str">
        <f t="shared" si="113"/>
        <v/>
      </c>
      <c r="CN50" s="1" t="str">
        <f t="shared" si="67"/>
        <v/>
      </c>
      <c r="CO50" s="150" t="str">
        <f t="shared" si="68"/>
        <v/>
      </c>
      <c r="CP50" s="150" t="str">
        <f t="shared" si="69"/>
        <v/>
      </c>
      <c r="CQ50" s="7" t="str">
        <f t="shared" si="70"/>
        <v/>
      </c>
      <c r="CR50" s="7"/>
      <c r="CS50" s="7" t="str">
        <f t="shared" si="71"/>
        <v/>
      </c>
      <c r="CT50" s="7" t="str">
        <f t="shared" si="72"/>
        <v/>
      </c>
      <c r="CU50" s="7" t="str">
        <f t="shared" si="73"/>
        <v/>
      </c>
      <c r="CV50" s="7" t="str">
        <f t="shared" si="74"/>
        <v/>
      </c>
      <c r="CW50" s="7"/>
      <c r="CX50" s="7" t="str">
        <f t="shared" si="75"/>
        <v/>
      </c>
    </row>
    <row r="51" spans="1:102" ht="17.25" customHeight="1" x14ac:dyDescent="0.2">
      <c r="A51" s="8">
        <v>42</v>
      </c>
      <c r="B51" s="135"/>
      <c r="C51" s="41"/>
      <c r="D51" s="133"/>
      <c r="E51" s="39"/>
      <c r="F51" s="43"/>
      <c r="G51" s="133"/>
      <c r="H51" s="154"/>
      <c r="I51" s="16" t="str">
        <f t="shared" si="89"/>
        <v/>
      </c>
      <c r="J51" s="15" t="str">
        <f t="shared" si="90"/>
        <v/>
      </c>
      <c r="K51" s="15" t="str">
        <f>IF(BJ51="1",COUNTIF(BJ$10:BJ51,"1"),"")</f>
        <v/>
      </c>
      <c r="L51" s="15" t="str">
        <f t="shared" si="91"/>
        <v/>
      </c>
      <c r="M51" s="15" t="str">
        <f t="shared" si="92"/>
        <v/>
      </c>
      <c r="N51" s="15" t="str">
        <f>IF(BK51="1",COUNTIF(BK$10:BK51,"1"),"")</f>
        <v/>
      </c>
      <c r="O51" s="15" t="str">
        <f t="shared" si="93"/>
        <v/>
      </c>
      <c r="P51" s="17" t="str">
        <f t="shared" si="94"/>
        <v/>
      </c>
      <c r="Q51" s="1"/>
      <c r="R51" s="239" t="str">
        <f>R27</f>
        <v>B</v>
      </c>
      <c r="S51" s="437"/>
      <c r="T51" s="230">
        <f t="shared" ref="T51:W54" si="114">T27</f>
        <v>0</v>
      </c>
      <c r="U51" s="230">
        <f t="shared" si="114"/>
        <v>0</v>
      </c>
      <c r="V51" s="230">
        <f t="shared" si="114"/>
        <v>0</v>
      </c>
      <c r="W51" s="230">
        <f t="shared" si="114"/>
        <v>0</v>
      </c>
      <c r="X51" s="231"/>
      <c r="Y51" s="239" t="str">
        <f>Y27</f>
        <v>B</v>
      </c>
      <c r="Z51" s="437"/>
      <c r="AA51" s="230">
        <f t="shared" ref="AA51:AD54" si="115">AA27</f>
        <v>0</v>
      </c>
      <c r="AB51" s="230">
        <f t="shared" si="115"/>
        <v>0</v>
      </c>
      <c r="AC51" s="230">
        <f t="shared" si="115"/>
        <v>0</v>
      </c>
      <c r="AD51" s="230">
        <f t="shared" si="115"/>
        <v>0</v>
      </c>
      <c r="AE51" s="231"/>
      <c r="AF51" s="230"/>
      <c r="AG51" s="230"/>
      <c r="AJ51" s="2" t="str">
        <f t="shared" si="77"/>
        <v/>
      </c>
      <c r="AK51" s="2" t="str">
        <f t="shared" si="78"/>
        <v/>
      </c>
      <c r="AL51" s="2" t="str">
        <f t="shared" si="63"/>
        <v/>
      </c>
      <c r="AM51" s="2" t="str">
        <f t="shared" si="42"/>
        <v/>
      </c>
      <c r="AN51" s="2" t="str">
        <f t="shared" si="43"/>
        <v/>
      </c>
      <c r="AO51" s="2" t="str">
        <f t="shared" si="44"/>
        <v/>
      </c>
      <c r="AP51" s="2" t="str">
        <f t="shared" si="45"/>
        <v/>
      </c>
      <c r="AQ51" s="2" t="str">
        <f t="shared" si="79"/>
        <v/>
      </c>
      <c r="AR51" s="2" t="str">
        <f t="shared" si="80"/>
        <v/>
      </c>
      <c r="AS51" s="2" t="str">
        <f t="shared" si="64"/>
        <v/>
      </c>
      <c r="AT51" s="2" t="str">
        <f t="shared" si="48"/>
        <v/>
      </c>
      <c r="AU51" s="2" t="str">
        <f t="shared" si="49"/>
        <v/>
      </c>
      <c r="AV51" s="2" t="str">
        <f t="shared" si="50"/>
        <v/>
      </c>
      <c r="AW51" s="2" t="str">
        <f t="shared" si="51"/>
        <v/>
      </c>
      <c r="AX51" s="2" t="str">
        <f t="shared" si="52"/>
        <v xml:space="preserve"> </v>
      </c>
      <c r="AY51" s="2" t="str">
        <f t="shared" si="16"/>
        <v xml:space="preserve"> </v>
      </c>
      <c r="AZ51" s="2" t="str">
        <f t="shared" si="17"/>
        <v xml:space="preserve"> </v>
      </c>
      <c r="BA51" s="2" t="str">
        <f t="shared" si="18"/>
        <v xml:space="preserve"> </v>
      </c>
      <c r="BB51" s="2"/>
      <c r="BC51" s="2" t="str">
        <f t="shared" si="53"/>
        <v/>
      </c>
      <c r="BD51" s="2" t="str">
        <f t="shared" si="54"/>
        <v/>
      </c>
      <c r="BE51" s="2" t="str">
        <f t="shared" si="55"/>
        <v/>
      </c>
      <c r="BF51" s="2" t="str">
        <f t="shared" si="56"/>
        <v/>
      </c>
      <c r="BJ51" s="11" t="str">
        <f t="shared" si="81"/>
        <v/>
      </c>
      <c r="BK51" s="13" t="str">
        <f t="shared" si="82"/>
        <v/>
      </c>
      <c r="BL51" s="4" t="str">
        <f t="shared" si="95"/>
        <v/>
      </c>
      <c r="BM51" s="4" t="str">
        <f t="shared" si="96"/>
        <v/>
      </c>
      <c r="BN51" s="4" t="str">
        <f t="shared" si="97"/>
        <v/>
      </c>
      <c r="BO51" s="7" t="str">
        <f t="shared" si="57"/>
        <v/>
      </c>
      <c r="BP51" s="7" t="str">
        <f t="shared" si="98"/>
        <v/>
      </c>
      <c r="BQ51" s="7" t="str">
        <f t="shared" si="76"/>
        <v/>
      </c>
      <c r="BR51" s="7" t="str">
        <f t="shared" si="99"/>
        <v/>
      </c>
      <c r="BS51" s="7" t="str">
        <f t="shared" si="100"/>
        <v/>
      </c>
      <c r="BT51" s="7" t="str">
        <f t="shared" si="101"/>
        <v/>
      </c>
      <c r="BU51" s="7" t="str">
        <f t="shared" si="59"/>
        <v/>
      </c>
      <c r="BV51" s="7" t="str">
        <f t="shared" si="60"/>
        <v/>
      </c>
      <c r="BW51" s="3" t="str">
        <f t="shared" si="102"/>
        <v/>
      </c>
      <c r="BX51" s="4" t="str">
        <f t="shared" si="103"/>
        <v/>
      </c>
      <c r="BY51" s="4" t="str">
        <f t="shared" si="104"/>
        <v/>
      </c>
      <c r="BZ51" s="5" t="str">
        <f t="shared" si="105"/>
        <v/>
      </c>
      <c r="CA51" s="3" t="str">
        <f t="shared" si="106"/>
        <v/>
      </c>
      <c r="CB51" s="5" t="str">
        <f t="shared" si="107"/>
        <v/>
      </c>
      <c r="CC51" s="7" t="str">
        <f t="shared" si="32"/>
        <v/>
      </c>
      <c r="CD51" s="7" t="str">
        <f t="shared" si="61"/>
        <v/>
      </c>
      <c r="CE51" s="7" t="str">
        <f t="shared" si="108"/>
        <v/>
      </c>
      <c r="CF51" s="7" t="str">
        <f t="shared" si="109"/>
        <v/>
      </c>
      <c r="CG51" s="7" t="str">
        <f t="shared" si="110"/>
        <v/>
      </c>
      <c r="CH51" s="7" t="str">
        <f t="shared" si="62"/>
        <v/>
      </c>
      <c r="CI51" s="7" t="str">
        <f t="shared" si="111"/>
        <v/>
      </c>
      <c r="CJ51" s="7" t="str">
        <f t="shared" si="112"/>
        <v/>
      </c>
      <c r="CK51" s="4"/>
      <c r="CL51" s="4" t="str">
        <f t="shared" si="38"/>
        <v/>
      </c>
      <c r="CM51" s="5" t="str">
        <f t="shared" si="113"/>
        <v/>
      </c>
      <c r="CN51" s="1" t="str">
        <f t="shared" si="67"/>
        <v/>
      </c>
      <c r="CO51" s="150" t="str">
        <f t="shared" si="68"/>
        <v/>
      </c>
      <c r="CP51" s="150" t="str">
        <f t="shared" si="69"/>
        <v/>
      </c>
      <c r="CQ51" s="7" t="str">
        <f t="shared" si="70"/>
        <v/>
      </c>
      <c r="CR51" s="7"/>
      <c r="CS51" s="7" t="str">
        <f t="shared" si="71"/>
        <v/>
      </c>
      <c r="CT51" s="7" t="str">
        <f t="shared" si="72"/>
        <v/>
      </c>
      <c r="CU51" s="7" t="str">
        <f t="shared" si="73"/>
        <v/>
      </c>
      <c r="CV51" s="7" t="str">
        <f t="shared" si="74"/>
        <v/>
      </c>
      <c r="CW51" s="7"/>
      <c r="CX51" s="7" t="str">
        <f t="shared" si="75"/>
        <v/>
      </c>
    </row>
    <row r="52" spans="1:102" ht="17.25" customHeight="1" x14ac:dyDescent="0.2">
      <c r="A52" s="8">
        <v>43</v>
      </c>
      <c r="B52" s="135"/>
      <c r="C52" s="41"/>
      <c r="D52" s="133"/>
      <c r="E52" s="39"/>
      <c r="F52" s="43"/>
      <c r="G52" s="133"/>
      <c r="H52" s="154"/>
      <c r="I52" s="16" t="str">
        <f t="shared" si="89"/>
        <v/>
      </c>
      <c r="J52" s="15" t="str">
        <f t="shared" si="90"/>
        <v/>
      </c>
      <c r="K52" s="15" t="str">
        <f>IF(BJ52="1",COUNTIF(BJ$10:BJ52,"1"),"")</f>
        <v/>
      </c>
      <c r="L52" s="15" t="str">
        <f t="shared" si="91"/>
        <v/>
      </c>
      <c r="M52" s="15" t="str">
        <f t="shared" si="92"/>
        <v/>
      </c>
      <c r="N52" s="15" t="str">
        <f>IF(BK52="1",COUNTIF(BK$10:BK52,"1"),"")</f>
        <v/>
      </c>
      <c r="O52" s="15" t="str">
        <f t="shared" si="93"/>
        <v/>
      </c>
      <c r="P52" s="17" t="str">
        <f t="shared" si="94"/>
        <v/>
      </c>
      <c r="Q52" s="1"/>
      <c r="R52" s="239" t="str">
        <f>R28</f>
        <v>C</v>
      </c>
      <c r="S52" s="437"/>
      <c r="T52" s="230">
        <f t="shared" si="114"/>
        <v>0</v>
      </c>
      <c r="U52" s="230">
        <f t="shared" si="114"/>
        <v>0</v>
      </c>
      <c r="V52" s="230">
        <f t="shared" si="114"/>
        <v>0</v>
      </c>
      <c r="W52" s="230">
        <f t="shared" si="114"/>
        <v>0</v>
      </c>
      <c r="X52" s="231"/>
      <c r="Y52" s="239" t="str">
        <f>Y28</f>
        <v>C</v>
      </c>
      <c r="Z52" s="437"/>
      <c r="AA52" s="230">
        <f t="shared" si="115"/>
        <v>0</v>
      </c>
      <c r="AB52" s="230">
        <f t="shared" si="115"/>
        <v>0</v>
      </c>
      <c r="AC52" s="230">
        <f t="shared" si="115"/>
        <v>0</v>
      </c>
      <c r="AD52" s="230">
        <f t="shared" si="115"/>
        <v>0</v>
      </c>
      <c r="AE52" s="231"/>
      <c r="AF52" s="230"/>
      <c r="AG52" s="230"/>
      <c r="AJ52" s="2" t="str">
        <f t="shared" si="77"/>
        <v/>
      </c>
      <c r="AK52" s="2" t="str">
        <f t="shared" si="78"/>
        <v/>
      </c>
      <c r="AL52" s="2" t="str">
        <f t="shared" si="63"/>
        <v/>
      </c>
      <c r="AM52" s="2" t="str">
        <f t="shared" si="42"/>
        <v/>
      </c>
      <c r="AN52" s="2" t="str">
        <f t="shared" si="43"/>
        <v/>
      </c>
      <c r="AO52" s="2" t="str">
        <f t="shared" si="44"/>
        <v/>
      </c>
      <c r="AP52" s="2" t="str">
        <f t="shared" si="45"/>
        <v/>
      </c>
      <c r="AQ52" s="2" t="str">
        <f t="shared" si="79"/>
        <v/>
      </c>
      <c r="AR52" s="2" t="str">
        <f t="shared" si="80"/>
        <v/>
      </c>
      <c r="AS52" s="2" t="str">
        <f t="shared" si="64"/>
        <v/>
      </c>
      <c r="AT52" s="2" t="str">
        <f t="shared" si="48"/>
        <v/>
      </c>
      <c r="AU52" s="2" t="str">
        <f t="shared" si="49"/>
        <v/>
      </c>
      <c r="AV52" s="2" t="str">
        <f t="shared" si="50"/>
        <v/>
      </c>
      <c r="AW52" s="2" t="str">
        <f t="shared" si="51"/>
        <v/>
      </c>
      <c r="AX52" s="2" t="str">
        <f t="shared" si="52"/>
        <v xml:space="preserve"> </v>
      </c>
      <c r="AY52" s="2" t="str">
        <f t="shared" si="16"/>
        <v xml:space="preserve"> </v>
      </c>
      <c r="AZ52" s="2" t="str">
        <f t="shared" si="17"/>
        <v xml:space="preserve"> </v>
      </c>
      <c r="BA52" s="2" t="str">
        <f t="shared" si="18"/>
        <v xml:space="preserve"> </v>
      </c>
      <c r="BB52" s="2"/>
      <c r="BC52" s="2" t="str">
        <f t="shared" si="53"/>
        <v/>
      </c>
      <c r="BD52" s="2" t="str">
        <f t="shared" si="54"/>
        <v/>
      </c>
      <c r="BE52" s="2" t="str">
        <f t="shared" si="55"/>
        <v/>
      </c>
      <c r="BF52" s="2" t="str">
        <f t="shared" si="56"/>
        <v/>
      </c>
      <c r="BJ52" s="11" t="str">
        <f t="shared" si="81"/>
        <v/>
      </c>
      <c r="BK52" s="13" t="str">
        <f t="shared" si="82"/>
        <v/>
      </c>
      <c r="BL52" s="4" t="str">
        <f t="shared" si="95"/>
        <v/>
      </c>
      <c r="BM52" s="4" t="str">
        <f t="shared" si="96"/>
        <v/>
      </c>
      <c r="BN52" s="4" t="str">
        <f t="shared" si="97"/>
        <v/>
      </c>
      <c r="BO52" s="7" t="str">
        <f t="shared" si="57"/>
        <v/>
      </c>
      <c r="BP52" s="7" t="str">
        <f t="shared" si="98"/>
        <v/>
      </c>
      <c r="BQ52" s="7" t="str">
        <f t="shared" si="76"/>
        <v/>
      </c>
      <c r="BR52" s="7" t="str">
        <f t="shared" si="99"/>
        <v/>
      </c>
      <c r="BS52" s="7" t="str">
        <f t="shared" si="100"/>
        <v/>
      </c>
      <c r="BT52" s="7" t="str">
        <f t="shared" si="101"/>
        <v/>
      </c>
      <c r="BU52" s="7" t="str">
        <f t="shared" si="59"/>
        <v/>
      </c>
      <c r="BV52" s="7" t="str">
        <f t="shared" si="60"/>
        <v/>
      </c>
      <c r="BW52" s="3" t="str">
        <f t="shared" si="102"/>
        <v/>
      </c>
      <c r="BX52" s="4" t="str">
        <f t="shared" si="103"/>
        <v/>
      </c>
      <c r="BY52" s="4" t="str">
        <f t="shared" si="104"/>
        <v/>
      </c>
      <c r="BZ52" s="5" t="str">
        <f t="shared" si="105"/>
        <v/>
      </c>
      <c r="CA52" s="3" t="str">
        <f t="shared" si="106"/>
        <v/>
      </c>
      <c r="CB52" s="5" t="str">
        <f t="shared" si="107"/>
        <v/>
      </c>
      <c r="CC52" s="7" t="str">
        <f t="shared" si="32"/>
        <v/>
      </c>
      <c r="CD52" s="7" t="str">
        <f t="shared" si="61"/>
        <v/>
      </c>
      <c r="CE52" s="7" t="str">
        <f t="shared" si="108"/>
        <v/>
      </c>
      <c r="CF52" s="7" t="str">
        <f t="shared" si="109"/>
        <v/>
      </c>
      <c r="CG52" s="7" t="str">
        <f t="shared" si="110"/>
        <v/>
      </c>
      <c r="CH52" s="7" t="str">
        <f t="shared" si="62"/>
        <v/>
      </c>
      <c r="CI52" s="7" t="str">
        <f t="shared" si="111"/>
        <v/>
      </c>
      <c r="CJ52" s="7" t="str">
        <f t="shared" si="112"/>
        <v/>
      </c>
      <c r="CK52" s="4"/>
      <c r="CL52" s="4" t="str">
        <f t="shared" si="38"/>
        <v/>
      </c>
      <c r="CM52" s="5" t="str">
        <f t="shared" si="113"/>
        <v/>
      </c>
      <c r="CN52" s="1" t="str">
        <f t="shared" si="67"/>
        <v/>
      </c>
      <c r="CO52" s="150" t="str">
        <f t="shared" si="68"/>
        <v/>
      </c>
      <c r="CP52" s="150" t="str">
        <f t="shared" si="69"/>
        <v/>
      </c>
      <c r="CQ52" s="7" t="str">
        <f t="shared" si="70"/>
        <v/>
      </c>
      <c r="CR52" s="7"/>
      <c r="CS52" s="7" t="str">
        <f t="shared" si="71"/>
        <v/>
      </c>
      <c r="CT52" s="7" t="str">
        <f t="shared" si="72"/>
        <v/>
      </c>
      <c r="CU52" s="7" t="str">
        <f t="shared" si="73"/>
        <v/>
      </c>
      <c r="CV52" s="7" t="str">
        <f t="shared" si="74"/>
        <v/>
      </c>
      <c r="CW52" s="7"/>
      <c r="CX52" s="7" t="str">
        <f t="shared" si="75"/>
        <v/>
      </c>
    </row>
    <row r="53" spans="1:102" ht="17.25" customHeight="1" x14ac:dyDescent="0.2">
      <c r="A53" s="8">
        <v>44</v>
      </c>
      <c r="B53" s="135"/>
      <c r="C53" s="41"/>
      <c r="D53" s="133"/>
      <c r="E53" s="39"/>
      <c r="F53" s="43"/>
      <c r="G53" s="133"/>
      <c r="H53" s="154"/>
      <c r="I53" s="16" t="str">
        <f t="shared" si="89"/>
        <v/>
      </c>
      <c r="J53" s="15" t="str">
        <f t="shared" si="90"/>
        <v/>
      </c>
      <c r="K53" s="15" t="str">
        <f>IF(BJ53="1",COUNTIF(BJ$10:BJ53,"1"),"")</f>
        <v/>
      </c>
      <c r="L53" s="15" t="str">
        <f t="shared" si="91"/>
        <v/>
      </c>
      <c r="M53" s="15" t="str">
        <f t="shared" si="92"/>
        <v/>
      </c>
      <c r="N53" s="15" t="str">
        <f>IF(BK53="1",COUNTIF(BK$10:BK53,"1"),"")</f>
        <v/>
      </c>
      <c r="O53" s="15" t="str">
        <f t="shared" si="93"/>
        <v/>
      </c>
      <c r="P53" s="17" t="str">
        <f t="shared" si="94"/>
        <v/>
      </c>
      <c r="Q53" s="1"/>
      <c r="R53" s="239" t="str">
        <f>R29</f>
        <v>D</v>
      </c>
      <c r="S53" s="437"/>
      <c r="T53" s="230">
        <f t="shared" si="114"/>
        <v>0</v>
      </c>
      <c r="U53" s="230">
        <f t="shared" si="114"/>
        <v>0</v>
      </c>
      <c r="V53" s="230">
        <f t="shared" si="114"/>
        <v>0</v>
      </c>
      <c r="W53" s="230">
        <f t="shared" si="114"/>
        <v>0</v>
      </c>
      <c r="X53" s="231"/>
      <c r="Y53" s="239" t="str">
        <f>Y29</f>
        <v>D</v>
      </c>
      <c r="Z53" s="437"/>
      <c r="AA53" s="230">
        <f t="shared" si="115"/>
        <v>0</v>
      </c>
      <c r="AB53" s="230">
        <f t="shared" si="115"/>
        <v>0</v>
      </c>
      <c r="AC53" s="230">
        <f t="shared" si="115"/>
        <v>0</v>
      </c>
      <c r="AD53" s="230">
        <f t="shared" si="115"/>
        <v>0</v>
      </c>
      <c r="AE53" s="233"/>
      <c r="AF53" s="265"/>
      <c r="AG53" s="265"/>
      <c r="AJ53" s="2" t="str">
        <f t="shared" si="77"/>
        <v/>
      </c>
      <c r="AK53" s="2" t="str">
        <f t="shared" si="78"/>
        <v/>
      </c>
      <c r="AL53" s="2" t="str">
        <f t="shared" si="63"/>
        <v/>
      </c>
      <c r="AM53" s="2" t="str">
        <f t="shared" si="42"/>
        <v/>
      </c>
      <c r="AN53" s="2" t="str">
        <f t="shared" si="43"/>
        <v/>
      </c>
      <c r="AO53" s="2" t="str">
        <f t="shared" si="44"/>
        <v/>
      </c>
      <c r="AP53" s="2" t="str">
        <f t="shared" si="45"/>
        <v/>
      </c>
      <c r="AQ53" s="2" t="str">
        <f t="shared" si="79"/>
        <v/>
      </c>
      <c r="AR53" s="2" t="str">
        <f t="shared" si="80"/>
        <v/>
      </c>
      <c r="AS53" s="2" t="str">
        <f t="shared" si="64"/>
        <v/>
      </c>
      <c r="AT53" s="2" t="str">
        <f t="shared" si="48"/>
        <v/>
      </c>
      <c r="AU53" s="2" t="str">
        <f t="shared" si="49"/>
        <v/>
      </c>
      <c r="AV53" s="2" t="str">
        <f t="shared" si="50"/>
        <v/>
      </c>
      <c r="AW53" s="2" t="str">
        <f t="shared" si="51"/>
        <v/>
      </c>
      <c r="AX53" s="2" t="str">
        <f t="shared" si="52"/>
        <v xml:space="preserve"> </v>
      </c>
      <c r="AY53" s="2" t="str">
        <f t="shared" si="16"/>
        <v xml:space="preserve"> </v>
      </c>
      <c r="AZ53" s="2" t="str">
        <f t="shared" si="17"/>
        <v xml:space="preserve"> </v>
      </c>
      <c r="BA53" s="2" t="str">
        <f t="shared" si="18"/>
        <v xml:space="preserve"> </v>
      </c>
      <c r="BB53" s="2"/>
      <c r="BC53" s="2" t="str">
        <f t="shared" si="53"/>
        <v/>
      </c>
      <c r="BD53" s="2" t="str">
        <f t="shared" si="54"/>
        <v/>
      </c>
      <c r="BE53" s="2" t="str">
        <f t="shared" si="55"/>
        <v/>
      </c>
      <c r="BF53" s="2" t="str">
        <f t="shared" si="56"/>
        <v/>
      </c>
      <c r="BJ53" s="11" t="str">
        <f t="shared" si="81"/>
        <v/>
      </c>
      <c r="BK53" s="13" t="str">
        <f t="shared" si="82"/>
        <v/>
      </c>
      <c r="BL53" s="4" t="str">
        <f t="shared" si="95"/>
        <v/>
      </c>
      <c r="BM53" s="4" t="str">
        <f t="shared" si="96"/>
        <v/>
      </c>
      <c r="BN53" s="4" t="str">
        <f t="shared" si="97"/>
        <v/>
      </c>
      <c r="BO53" s="7" t="str">
        <f t="shared" si="57"/>
        <v/>
      </c>
      <c r="BP53" s="7" t="str">
        <f t="shared" si="98"/>
        <v/>
      </c>
      <c r="BQ53" s="7" t="str">
        <f t="shared" si="76"/>
        <v/>
      </c>
      <c r="BR53" s="7" t="str">
        <f t="shared" si="99"/>
        <v/>
      </c>
      <c r="BS53" s="7" t="str">
        <f t="shared" si="100"/>
        <v/>
      </c>
      <c r="BT53" s="7" t="str">
        <f t="shared" si="101"/>
        <v/>
      </c>
      <c r="BU53" s="7" t="str">
        <f t="shared" si="59"/>
        <v/>
      </c>
      <c r="BV53" s="7" t="str">
        <f t="shared" si="60"/>
        <v/>
      </c>
      <c r="BW53" s="3" t="str">
        <f t="shared" si="102"/>
        <v/>
      </c>
      <c r="BX53" s="4" t="str">
        <f t="shared" si="103"/>
        <v/>
      </c>
      <c r="BY53" s="4" t="str">
        <f t="shared" si="104"/>
        <v/>
      </c>
      <c r="BZ53" s="5" t="str">
        <f t="shared" si="105"/>
        <v/>
      </c>
      <c r="CA53" s="3" t="str">
        <f t="shared" si="106"/>
        <v/>
      </c>
      <c r="CB53" s="5" t="str">
        <f t="shared" si="107"/>
        <v/>
      </c>
      <c r="CC53" s="7" t="str">
        <f t="shared" si="32"/>
        <v/>
      </c>
      <c r="CD53" s="7" t="str">
        <f t="shared" si="61"/>
        <v/>
      </c>
      <c r="CE53" s="7" t="str">
        <f t="shared" si="108"/>
        <v/>
      </c>
      <c r="CF53" s="7" t="str">
        <f t="shared" si="109"/>
        <v/>
      </c>
      <c r="CG53" s="7" t="str">
        <f t="shared" si="110"/>
        <v/>
      </c>
      <c r="CH53" s="7" t="str">
        <f t="shared" si="62"/>
        <v/>
      </c>
      <c r="CI53" s="7" t="str">
        <f t="shared" si="111"/>
        <v/>
      </c>
      <c r="CJ53" s="7" t="str">
        <f t="shared" si="112"/>
        <v/>
      </c>
      <c r="CK53" s="4"/>
      <c r="CL53" s="4" t="str">
        <f t="shared" si="38"/>
        <v/>
      </c>
      <c r="CM53" s="5" t="str">
        <f t="shared" si="113"/>
        <v/>
      </c>
      <c r="CN53" s="1" t="str">
        <f t="shared" si="67"/>
        <v/>
      </c>
      <c r="CO53" s="150" t="str">
        <f t="shared" si="68"/>
        <v/>
      </c>
      <c r="CP53" s="150" t="str">
        <f t="shared" si="69"/>
        <v/>
      </c>
      <c r="CQ53" s="7" t="str">
        <f t="shared" si="70"/>
        <v/>
      </c>
      <c r="CR53" s="7"/>
      <c r="CS53" s="7" t="str">
        <f t="shared" si="71"/>
        <v/>
      </c>
      <c r="CT53" s="7" t="str">
        <f t="shared" si="72"/>
        <v/>
      </c>
      <c r="CU53" s="7" t="str">
        <f t="shared" si="73"/>
        <v/>
      </c>
      <c r="CV53" s="7" t="str">
        <f t="shared" si="74"/>
        <v/>
      </c>
      <c r="CW53" s="7"/>
      <c r="CX53" s="7" t="str">
        <f t="shared" si="75"/>
        <v/>
      </c>
    </row>
    <row r="54" spans="1:102" ht="17.25" customHeight="1" x14ac:dyDescent="0.2">
      <c r="A54" s="8">
        <v>45</v>
      </c>
      <c r="B54" s="135"/>
      <c r="C54" s="41"/>
      <c r="D54" s="133"/>
      <c r="E54" s="39"/>
      <c r="F54" s="43"/>
      <c r="G54" s="133"/>
      <c r="H54" s="154"/>
      <c r="I54" s="16" t="str">
        <f t="shared" si="89"/>
        <v/>
      </c>
      <c r="J54" s="15" t="str">
        <f t="shared" si="90"/>
        <v/>
      </c>
      <c r="K54" s="15" t="str">
        <f>IF(BJ54="1",COUNTIF(BJ$10:BJ54,"1"),"")</f>
        <v/>
      </c>
      <c r="L54" s="15" t="str">
        <f t="shared" si="91"/>
        <v/>
      </c>
      <c r="M54" s="15" t="str">
        <f t="shared" si="92"/>
        <v/>
      </c>
      <c r="N54" s="15" t="str">
        <f>IF(BK54="1",COUNTIF(BK$10:BK54,"1"),"")</f>
        <v/>
      </c>
      <c r="O54" s="15" t="str">
        <f t="shared" si="93"/>
        <v/>
      </c>
      <c r="P54" s="17" t="str">
        <f t="shared" si="94"/>
        <v/>
      </c>
      <c r="Q54" s="1"/>
      <c r="R54" s="240" t="str">
        <f>R30</f>
        <v>E</v>
      </c>
      <c r="S54" s="438"/>
      <c r="T54" s="236">
        <f t="shared" si="114"/>
        <v>0</v>
      </c>
      <c r="U54" s="236">
        <f t="shared" si="114"/>
        <v>0</v>
      </c>
      <c r="V54" s="236">
        <f t="shared" si="114"/>
        <v>0</v>
      </c>
      <c r="W54" s="236">
        <f t="shared" si="114"/>
        <v>0</v>
      </c>
      <c r="X54" s="237"/>
      <c r="Y54" s="240" t="str">
        <f>Y30</f>
        <v>E</v>
      </c>
      <c r="Z54" s="438"/>
      <c r="AA54" s="236">
        <f t="shared" si="115"/>
        <v>0</v>
      </c>
      <c r="AB54" s="236">
        <f t="shared" si="115"/>
        <v>0</v>
      </c>
      <c r="AC54" s="236">
        <f t="shared" si="115"/>
        <v>0</v>
      </c>
      <c r="AD54" s="236">
        <f t="shared" si="115"/>
        <v>0</v>
      </c>
      <c r="AE54" s="238"/>
      <c r="AF54" s="265"/>
      <c r="AG54" s="265"/>
      <c r="AJ54" s="2" t="str">
        <f t="shared" si="77"/>
        <v/>
      </c>
      <c r="AK54" s="2" t="str">
        <f t="shared" si="78"/>
        <v/>
      </c>
      <c r="AL54" s="2" t="str">
        <f t="shared" si="63"/>
        <v/>
      </c>
      <c r="AM54" s="2" t="str">
        <f t="shared" si="42"/>
        <v/>
      </c>
      <c r="AN54" s="2" t="str">
        <f t="shared" si="43"/>
        <v/>
      </c>
      <c r="AO54" s="2" t="str">
        <f t="shared" si="44"/>
        <v/>
      </c>
      <c r="AP54" s="2" t="str">
        <f t="shared" si="45"/>
        <v/>
      </c>
      <c r="AQ54" s="2" t="str">
        <f t="shared" si="79"/>
        <v/>
      </c>
      <c r="AR54" s="2" t="str">
        <f t="shared" si="80"/>
        <v/>
      </c>
      <c r="AS54" s="2" t="str">
        <f t="shared" si="64"/>
        <v/>
      </c>
      <c r="AT54" s="2" t="str">
        <f t="shared" si="48"/>
        <v/>
      </c>
      <c r="AU54" s="2" t="str">
        <f t="shared" si="49"/>
        <v/>
      </c>
      <c r="AV54" s="2" t="str">
        <f t="shared" si="50"/>
        <v/>
      </c>
      <c r="AW54" s="2" t="str">
        <f t="shared" si="51"/>
        <v/>
      </c>
      <c r="AX54" s="2" t="str">
        <f t="shared" si="52"/>
        <v xml:space="preserve"> </v>
      </c>
      <c r="AY54" s="2" t="str">
        <f t="shared" si="16"/>
        <v xml:space="preserve"> </v>
      </c>
      <c r="AZ54" s="2" t="str">
        <f t="shared" si="17"/>
        <v xml:space="preserve"> </v>
      </c>
      <c r="BA54" s="2" t="str">
        <f t="shared" si="18"/>
        <v xml:space="preserve"> </v>
      </c>
      <c r="BB54" s="2"/>
      <c r="BC54" s="2" t="str">
        <f t="shared" si="53"/>
        <v/>
      </c>
      <c r="BD54" s="2" t="str">
        <f t="shared" si="54"/>
        <v/>
      </c>
      <c r="BE54" s="2" t="str">
        <f t="shared" si="55"/>
        <v/>
      </c>
      <c r="BF54" s="2" t="str">
        <f t="shared" si="56"/>
        <v/>
      </c>
      <c r="BJ54" s="11" t="str">
        <f t="shared" si="81"/>
        <v/>
      </c>
      <c r="BK54" s="13" t="str">
        <f t="shared" si="82"/>
        <v/>
      </c>
      <c r="BL54" s="4" t="str">
        <f t="shared" si="95"/>
        <v/>
      </c>
      <c r="BM54" s="4" t="str">
        <f t="shared" si="96"/>
        <v/>
      </c>
      <c r="BN54" s="4" t="str">
        <f t="shared" si="97"/>
        <v/>
      </c>
      <c r="BO54" s="7" t="str">
        <f t="shared" si="57"/>
        <v/>
      </c>
      <c r="BP54" s="7" t="str">
        <f t="shared" si="98"/>
        <v/>
      </c>
      <c r="BQ54" s="7" t="str">
        <f t="shared" si="76"/>
        <v/>
      </c>
      <c r="BR54" s="7" t="str">
        <f t="shared" si="99"/>
        <v/>
      </c>
      <c r="BS54" s="7" t="str">
        <f t="shared" si="100"/>
        <v/>
      </c>
      <c r="BT54" s="7" t="str">
        <f t="shared" si="101"/>
        <v/>
      </c>
      <c r="BU54" s="7" t="str">
        <f t="shared" si="59"/>
        <v/>
      </c>
      <c r="BV54" s="7" t="str">
        <f t="shared" si="60"/>
        <v/>
      </c>
      <c r="BW54" s="3" t="str">
        <f t="shared" si="102"/>
        <v/>
      </c>
      <c r="BX54" s="4" t="str">
        <f t="shared" si="103"/>
        <v/>
      </c>
      <c r="BY54" s="4" t="str">
        <f t="shared" si="104"/>
        <v/>
      </c>
      <c r="BZ54" s="5" t="str">
        <f t="shared" si="105"/>
        <v/>
      </c>
      <c r="CA54" s="3" t="str">
        <f t="shared" si="106"/>
        <v/>
      </c>
      <c r="CB54" s="5" t="str">
        <f t="shared" si="107"/>
        <v/>
      </c>
      <c r="CC54" s="7" t="str">
        <f t="shared" si="32"/>
        <v/>
      </c>
      <c r="CD54" s="7" t="str">
        <f t="shared" si="61"/>
        <v/>
      </c>
      <c r="CE54" s="7" t="str">
        <f t="shared" si="108"/>
        <v/>
      </c>
      <c r="CF54" s="7" t="str">
        <f t="shared" si="109"/>
        <v/>
      </c>
      <c r="CG54" s="7" t="str">
        <f t="shared" si="110"/>
        <v/>
      </c>
      <c r="CH54" s="7" t="str">
        <f t="shared" si="62"/>
        <v/>
      </c>
      <c r="CI54" s="7" t="str">
        <f t="shared" si="111"/>
        <v/>
      </c>
      <c r="CJ54" s="7" t="str">
        <f t="shared" si="112"/>
        <v/>
      </c>
      <c r="CK54" s="4"/>
      <c r="CL54" s="4" t="str">
        <f t="shared" si="38"/>
        <v/>
      </c>
      <c r="CM54" s="5" t="str">
        <f t="shared" si="113"/>
        <v/>
      </c>
      <c r="CN54" s="1" t="str">
        <f t="shared" si="67"/>
        <v/>
      </c>
      <c r="CO54" s="150" t="str">
        <f t="shared" si="68"/>
        <v/>
      </c>
      <c r="CP54" s="150" t="str">
        <f t="shared" si="69"/>
        <v/>
      </c>
      <c r="CQ54" s="7" t="str">
        <f t="shared" si="70"/>
        <v/>
      </c>
      <c r="CR54" s="7"/>
      <c r="CS54" s="7" t="str">
        <f t="shared" si="71"/>
        <v/>
      </c>
      <c r="CT54" s="7" t="str">
        <f t="shared" si="72"/>
        <v/>
      </c>
      <c r="CU54" s="7" t="str">
        <f t="shared" si="73"/>
        <v/>
      </c>
      <c r="CV54" s="7" t="str">
        <f t="shared" si="74"/>
        <v/>
      </c>
      <c r="CW54" s="7"/>
      <c r="CX54" s="7" t="str">
        <f t="shared" si="75"/>
        <v/>
      </c>
    </row>
    <row r="55" spans="1:102" ht="17.25" customHeight="1" x14ac:dyDescent="0.2">
      <c r="A55" s="8">
        <v>46</v>
      </c>
      <c r="B55" s="135"/>
      <c r="C55" s="41"/>
      <c r="D55" s="133"/>
      <c r="E55" s="39"/>
      <c r="F55" s="43"/>
      <c r="G55" s="133"/>
      <c r="H55" s="154"/>
      <c r="I55" s="16" t="str">
        <f t="shared" si="89"/>
        <v/>
      </c>
      <c r="J55" s="15" t="str">
        <f t="shared" si="90"/>
        <v/>
      </c>
      <c r="K55" s="15" t="str">
        <f>IF(BJ55="1",COUNTIF(BJ$10:BJ55,"1"),"")</f>
        <v/>
      </c>
      <c r="L55" s="15" t="str">
        <f t="shared" si="91"/>
        <v/>
      </c>
      <c r="M55" s="15" t="str">
        <f t="shared" si="92"/>
        <v/>
      </c>
      <c r="N55" s="15" t="str">
        <f>IF(BK55="1",COUNTIF(BK$10:BK55,"1"),"")</f>
        <v/>
      </c>
      <c r="O55" s="15" t="str">
        <f t="shared" si="93"/>
        <v/>
      </c>
      <c r="P55" s="17" t="str">
        <f t="shared" si="94"/>
        <v/>
      </c>
      <c r="Q55" s="1"/>
      <c r="R55" s="230"/>
      <c r="S55" s="230"/>
      <c r="T55" s="230"/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  <c r="AF55" s="230"/>
      <c r="AG55" s="230"/>
      <c r="AJ55" s="2" t="str">
        <f t="shared" si="77"/>
        <v/>
      </c>
      <c r="AK55" s="2" t="str">
        <f t="shared" si="78"/>
        <v/>
      </c>
      <c r="AL55" s="2" t="str">
        <f t="shared" si="63"/>
        <v/>
      </c>
      <c r="AM55" s="2" t="str">
        <f t="shared" si="42"/>
        <v/>
      </c>
      <c r="AN55" s="2" t="str">
        <f t="shared" si="43"/>
        <v/>
      </c>
      <c r="AO55" s="2" t="str">
        <f t="shared" si="44"/>
        <v/>
      </c>
      <c r="AP55" s="2" t="str">
        <f t="shared" si="45"/>
        <v/>
      </c>
      <c r="AQ55" s="2" t="str">
        <f t="shared" si="79"/>
        <v/>
      </c>
      <c r="AR55" s="2" t="str">
        <f t="shared" si="80"/>
        <v/>
      </c>
      <c r="AS55" s="2" t="str">
        <f t="shared" si="64"/>
        <v/>
      </c>
      <c r="AT55" s="2" t="str">
        <f t="shared" si="48"/>
        <v/>
      </c>
      <c r="AU55" s="2" t="str">
        <f t="shared" si="49"/>
        <v/>
      </c>
      <c r="AV55" s="2" t="str">
        <f t="shared" si="50"/>
        <v/>
      </c>
      <c r="AW55" s="2" t="str">
        <f t="shared" si="51"/>
        <v/>
      </c>
      <c r="AX55" s="2" t="str">
        <f t="shared" si="52"/>
        <v xml:space="preserve"> </v>
      </c>
      <c r="AY55" s="2" t="str">
        <f t="shared" si="16"/>
        <v xml:space="preserve"> </v>
      </c>
      <c r="AZ55" s="2" t="str">
        <f t="shared" si="17"/>
        <v xml:space="preserve"> </v>
      </c>
      <c r="BA55" s="2" t="str">
        <f t="shared" si="18"/>
        <v xml:space="preserve"> </v>
      </c>
      <c r="BB55" s="2"/>
      <c r="BC55" s="2" t="str">
        <f t="shared" si="53"/>
        <v/>
      </c>
      <c r="BD55" s="2" t="str">
        <f t="shared" si="54"/>
        <v/>
      </c>
      <c r="BE55" s="2" t="str">
        <f t="shared" si="55"/>
        <v/>
      </c>
      <c r="BF55" s="2" t="str">
        <f t="shared" si="56"/>
        <v/>
      </c>
      <c r="BG55" s="2"/>
      <c r="BJ55" s="11" t="str">
        <f t="shared" si="81"/>
        <v/>
      </c>
      <c r="BK55" s="13" t="str">
        <f t="shared" si="82"/>
        <v/>
      </c>
      <c r="BL55" s="4" t="str">
        <f t="shared" si="95"/>
        <v/>
      </c>
      <c r="BM55" s="4" t="str">
        <f t="shared" si="96"/>
        <v/>
      </c>
      <c r="BN55" s="4" t="str">
        <f t="shared" si="97"/>
        <v/>
      </c>
      <c r="BO55" s="7" t="str">
        <f t="shared" si="57"/>
        <v/>
      </c>
      <c r="BP55" s="7" t="str">
        <f t="shared" si="98"/>
        <v/>
      </c>
      <c r="BQ55" s="7" t="str">
        <f t="shared" si="76"/>
        <v/>
      </c>
      <c r="BR55" s="7" t="str">
        <f t="shared" si="99"/>
        <v/>
      </c>
      <c r="BS55" s="7" t="str">
        <f t="shared" si="100"/>
        <v/>
      </c>
      <c r="BT55" s="7" t="str">
        <f t="shared" si="101"/>
        <v/>
      </c>
      <c r="BU55" s="7" t="str">
        <f t="shared" si="59"/>
        <v/>
      </c>
      <c r="BV55" s="7" t="str">
        <f t="shared" si="60"/>
        <v/>
      </c>
      <c r="BW55" s="3" t="str">
        <f t="shared" si="102"/>
        <v/>
      </c>
      <c r="BX55" s="4" t="str">
        <f t="shared" si="103"/>
        <v/>
      </c>
      <c r="BY55" s="4" t="str">
        <f t="shared" si="104"/>
        <v/>
      </c>
      <c r="BZ55" s="5" t="str">
        <f t="shared" si="105"/>
        <v/>
      </c>
      <c r="CA55" s="3" t="str">
        <f t="shared" si="106"/>
        <v/>
      </c>
      <c r="CB55" s="5" t="str">
        <f t="shared" si="107"/>
        <v/>
      </c>
      <c r="CC55" s="7" t="str">
        <f t="shared" si="32"/>
        <v/>
      </c>
      <c r="CD55" s="7" t="str">
        <f t="shared" si="61"/>
        <v/>
      </c>
      <c r="CE55" s="7" t="str">
        <f t="shared" si="108"/>
        <v/>
      </c>
      <c r="CF55" s="7" t="str">
        <f t="shared" si="109"/>
        <v/>
      </c>
      <c r="CG55" s="7" t="str">
        <f t="shared" si="110"/>
        <v/>
      </c>
      <c r="CH55" s="7" t="str">
        <f t="shared" si="62"/>
        <v/>
      </c>
      <c r="CI55" s="7" t="str">
        <f t="shared" si="111"/>
        <v/>
      </c>
      <c r="CJ55" s="7" t="str">
        <f t="shared" si="112"/>
        <v/>
      </c>
      <c r="CK55" s="4"/>
      <c r="CL55" s="4" t="str">
        <f t="shared" si="38"/>
        <v/>
      </c>
      <c r="CM55" s="5" t="str">
        <f t="shared" si="113"/>
        <v/>
      </c>
      <c r="CN55" s="1" t="str">
        <f t="shared" si="67"/>
        <v/>
      </c>
      <c r="CO55" s="150" t="str">
        <f t="shared" si="68"/>
        <v/>
      </c>
      <c r="CP55" s="150" t="str">
        <f t="shared" si="69"/>
        <v/>
      </c>
      <c r="CQ55" s="7" t="str">
        <f t="shared" si="70"/>
        <v/>
      </c>
      <c r="CR55" s="7"/>
      <c r="CS55" s="7" t="str">
        <f t="shared" si="71"/>
        <v/>
      </c>
      <c r="CT55" s="7" t="str">
        <f t="shared" si="72"/>
        <v/>
      </c>
      <c r="CU55" s="7" t="str">
        <f t="shared" si="73"/>
        <v/>
      </c>
      <c r="CV55" s="7" t="str">
        <f t="shared" si="74"/>
        <v/>
      </c>
      <c r="CW55" s="7"/>
      <c r="CX55" s="7" t="str">
        <f t="shared" si="75"/>
        <v/>
      </c>
    </row>
    <row r="56" spans="1:102" ht="17.25" customHeight="1" x14ac:dyDescent="0.2">
      <c r="A56" s="8">
        <v>47</v>
      </c>
      <c r="B56" s="135"/>
      <c r="C56" s="41"/>
      <c r="D56" s="133"/>
      <c r="E56" s="39"/>
      <c r="F56" s="43"/>
      <c r="G56" s="133"/>
      <c r="H56" s="154"/>
      <c r="I56" s="16" t="str">
        <f t="shared" si="89"/>
        <v/>
      </c>
      <c r="J56" s="15" t="str">
        <f t="shared" si="90"/>
        <v/>
      </c>
      <c r="K56" s="15" t="str">
        <f>IF(BJ56="1",COUNTIF(BJ$10:BJ56,"1"),"")</f>
        <v/>
      </c>
      <c r="L56" s="15" t="str">
        <f t="shared" si="91"/>
        <v/>
      </c>
      <c r="M56" s="15" t="str">
        <f t="shared" si="92"/>
        <v/>
      </c>
      <c r="N56" s="15" t="str">
        <f>IF(BK56="1",COUNTIF(BK$10:BK56,"1"),"")</f>
        <v/>
      </c>
      <c r="O56" s="15" t="str">
        <f t="shared" si="93"/>
        <v/>
      </c>
      <c r="P56" s="17" t="str">
        <f t="shared" si="94"/>
        <v/>
      </c>
      <c r="Q56" s="1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0"/>
      <c r="AG56" s="230"/>
      <c r="AJ56" s="2" t="str">
        <f t="shared" si="77"/>
        <v/>
      </c>
      <c r="AK56" s="2" t="str">
        <f t="shared" si="78"/>
        <v/>
      </c>
      <c r="AL56" s="2" t="str">
        <f t="shared" si="63"/>
        <v/>
      </c>
      <c r="AM56" s="2" t="str">
        <f t="shared" si="42"/>
        <v/>
      </c>
      <c r="AN56" s="2" t="str">
        <f t="shared" si="43"/>
        <v/>
      </c>
      <c r="AO56" s="2" t="str">
        <f t="shared" si="44"/>
        <v/>
      </c>
      <c r="AP56" s="2" t="str">
        <f t="shared" si="45"/>
        <v/>
      </c>
      <c r="AQ56" s="2" t="str">
        <f t="shared" si="79"/>
        <v/>
      </c>
      <c r="AR56" s="2" t="str">
        <f t="shared" si="80"/>
        <v/>
      </c>
      <c r="AS56" s="2" t="str">
        <f t="shared" si="64"/>
        <v/>
      </c>
      <c r="AT56" s="2" t="str">
        <f t="shared" si="48"/>
        <v/>
      </c>
      <c r="AU56" s="2" t="str">
        <f t="shared" si="49"/>
        <v/>
      </c>
      <c r="AV56" s="2" t="str">
        <f t="shared" si="50"/>
        <v/>
      </c>
      <c r="AW56" s="2" t="str">
        <f t="shared" si="51"/>
        <v/>
      </c>
      <c r="AX56" s="2" t="str">
        <f t="shared" si="52"/>
        <v xml:space="preserve"> </v>
      </c>
      <c r="AY56" s="2" t="str">
        <f t="shared" si="16"/>
        <v xml:space="preserve"> </v>
      </c>
      <c r="AZ56" s="2" t="str">
        <f t="shared" si="17"/>
        <v xml:space="preserve"> </v>
      </c>
      <c r="BA56" s="2" t="str">
        <f t="shared" si="18"/>
        <v xml:space="preserve"> </v>
      </c>
      <c r="BB56" s="2"/>
      <c r="BC56" s="2" t="str">
        <f t="shared" si="53"/>
        <v/>
      </c>
      <c r="BD56" s="2" t="str">
        <f t="shared" si="54"/>
        <v/>
      </c>
      <c r="BE56" s="2" t="str">
        <f t="shared" si="55"/>
        <v/>
      </c>
      <c r="BF56" s="2" t="str">
        <f t="shared" si="56"/>
        <v/>
      </c>
      <c r="BJ56" s="11" t="str">
        <f t="shared" si="81"/>
        <v/>
      </c>
      <c r="BK56" s="13" t="str">
        <f t="shared" si="82"/>
        <v/>
      </c>
      <c r="BL56" s="4" t="str">
        <f t="shared" si="95"/>
        <v/>
      </c>
      <c r="BM56" s="4" t="str">
        <f t="shared" si="96"/>
        <v/>
      </c>
      <c r="BN56" s="4" t="str">
        <f t="shared" si="97"/>
        <v/>
      </c>
      <c r="BO56" s="7" t="str">
        <f t="shared" si="57"/>
        <v/>
      </c>
      <c r="BP56" s="7" t="str">
        <f t="shared" si="98"/>
        <v/>
      </c>
      <c r="BQ56" s="7" t="str">
        <f t="shared" si="76"/>
        <v/>
      </c>
      <c r="BR56" s="7" t="str">
        <f t="shared" si="99"/>
        <v/>
      </c>
      <c r="BS56" s="7" t="str">
        <f t="shared" si="100"/>
        <v/>
      </c>
      <c r="BT56" s="7" t="str">
        <f t="shared" si="101"/>
        <v/>
      </c>
      <c r="BU56" s="7" t="str">
        <f t="shared" si="59"/>
        <v/>
      </c>
      <c r="BV56" s="7" t="str">
        <f t="shared" si="60"/>
        <v/>
      </c>
      <c r="BW56" s="3" t="str">
        <f t="shared" si="102"/>
        <v/>
      </c>
      <c r="BX56" s="4" t="str">
        <f t="shared" si="103"/>
        <v/>
      </c>
      <c r="BY56" s="4" t="str">
        <f t="shared" si="104"/>
        <v/>
      </c>
      <c r="BZ56" s="5" t="str">
        <f t="shared" si="105"/>
        <v/>
      </c>
      <c r="CA56" s="3" t="str">
        <f t="shared" si="106"/>
        <v/>
      </c>
      <c r="CB56" s="5" t="str">
        <f t="shared" si="107"/>
        <v/>
      </c>
      <c r="CC56" s="7" t="str">
        <f t="shared" si="32"/>
        <v/>
      </c>
      <c r="CD56" s="7" t="str">
        <f t="shared" si="61"/>
        <v/>
      </c>
      <c r="CE56" s="7" t="str">
        <f t="shared" si="108"/>
        <v/>
      </c>
      <c r="CF56" s="7" t="str">
        <f t="shared" si="109"/>
        <v/>
      </c>
      <c r="CG56" s="7" t="str">
        <f t="shared" si="110"/>
        <v/>
      </c>
      <c r="CH56" s="7" t="str">
        <f t="shared" si="62"/>
        <v/>
      </c>
      <c r="CI56" s="7" t="str">
        <f t="shared" si="111"/>
        <v/>
      </c>
      <c r="CJ56" s="7" t="str">
        <f t="shared" si="112"/>
        <v/>
      </c>
      <c r="CK56" s="4"/>
      <c r="CL56" s="4" t="str">
        <f t="shared" si="38"/>
        <v/>
      </c>
      <c r="CM56" s="5" t="str">
        <f t="shared" si="113"/>
        <v/>
      </c>
      <c r="CN56" s="1" t="str">
        <f t="shared" si="67"/>
        <v/>
      </c>
      <c r="CO56" s="150" t="str">
        <f t="shared" si="68"/>
        <v/>
      </c>
      <c r="CP56" s="150" t="str">
        <f t="shared" si="69"/>
        <v/>
      </c>
      <c r="CQ56" s="7" t="str">
        <f t="shared" si="70"/>
        <v/>
      </c>
      <c r="CR56" s="7"/>
      <c r="CS56" s="7" t="str">
        <f t="shared" si="71"/>
        <v/>
      </c>
      <c r="CT56" s="7" t="str">
        <f t="shared" si="72"/>
        <v/>
      </c>
      <c r="CU56" s="7" t="str">
        <f t="shared" si="73"/>
        <v/>
      </c>
      <c r="CV56" s="7" t="str">
        <f t="shared" si="74"/>
        <v/>
      </c>
      <c r="CW56" s="7"/>
      <c r="CX56" s="7" t="str">
        <f t="shared" si="75"/>
        <v/>
      </c>
    </row>
    <row r="57" spans="1:102" ht="17.25" customHeight="1" x14ac:dyDescent="0.2">
      <c r="A57" s="8">
        <v>48</v>
      </c>
      <c r="B57" s="135"/>
      <c r="C57" s="41"/>
      <c r="D57" s="133"/>
      <c r="E57" s="39"/>
      <c r="F57" s="43"/>
      <c r="G57" s="133"/>
      <c r="H57" s="154"/>
      <c r="I57" s="16" t="str">
        <f t="shared" si="89"/>
        <v/>
      </c>
      <c r="J57" s="15" t="str">
        <f t="shared" si="90"/>
        <v/>
      </c>
      <c r="K57" s="15" t="str">
        <f>IF(BJ57="1",COUNTIF(BJ$10:BJ57,"1"),"")</f>
        <v/>
      </c>
      <c r="L57" s="15" t="str">
        <f t="shared" si="91"/>
        <v/>
      </c>
      <c r="M57" s="15" t="str">
        <f t="shared" si="92"/>
        <v/>
      </c>
      <c r="N57" s="15" t="str">
        <f>IF(BK57="1",COUNTIF(BK$10:BK57,"1"),"")</f>
        <v/>
      </c>
      <c r="O57" s="15" t="str">
        <f t="shared" si="93"/>
        <v/>
      </c>
      <c r="P57" s="17" t="str">
        <f t="shared" si="94"/>
        <v/>
      </c>
      <c r="Q57" s="1"/>
      <c r="R57" s="226" t="s">
        <v>51</v>
      </c>
      <c r="S57" s="227" t="s">
        <v>77</v>
      </c>
      <c r="T57" s="227" t="s">
        <v>41</v>
      </c>
      <c r="U57" s="227" t="s">
        <v>79</v>
      </c>
      <c r="V57" s="227" t="s">
        <v>39</v>
      </c>
      <c r="W57" s="227" t="s">
        <v>38</v>
      </c>
      <c r="X57" s="228" t="s">
        <v>83</v>
      </c>
      <c r="Y57" s="226" t="s">
        <v>76</v>
      </c>
      <c r="Z57" s="227" t="s">
        <v>77</v>
      </c>
      <c r="AA57" s="227" t="s">
        <v>41</v>
      </c>
      <c r="AB57" s="227" t="s">
        <v>79</v>
      </c>
      <c r="AC57" s="227" t="s">
        <v>39</v>
      </c>
      <c r="AD57" s="227" t="s">
        <v>38</v>
      </c>
      <c r="AE57" s="228" t="s">
        <v>83</v>
      </c>
      <c r="AF57" s="230"/>
      <c r="AG57" s="230"/>
      <c r="AJ57" s="2" t="str">
        <f t="shared" si="77"/>
        <v/>
      </c>
      <c r="AK57" s="2" t="str">
        <f t="shared" si="78"/>
        <v/>
      </c>
      <c r="AL57" s="2" t="str">
        <f t="shared" si="63"/>
        <v/>
      </c>
      <c r="AM57" s="2" t="str">
        <f t="shared" si="42"/>
        <v/>
      </c>
      <c r="AN57" s="2" t="str">
        <f t="shared" si="43"/>
        <v/>
      </c>
      <c r="AO57" s="2" t="str">
        <f t="shared" si="44"/>
        <v/>
      </c>
      <c r="AP57" s="2" t="str">
        <f t="shared" si="45"/>
        <v/>
      </c>
      <c r="AQ57" s="2" t="str">
        <f t="shared" si="79"/>
        <v/>
      </c>
      <c r="AR57" s="2" t="str">
        <f t="shared" si="80"/>
        <v/>
      </c>
      <c r="AS57" s="2" t="str">
        <f t="shared" si="64"/>
        <v/>
      </c>
      <c r="AT57" s="2" t="str">
        <f t="shared" si="48"/>
        <v/>
      </c>
      <c r="AU57" s="2" t="str">
        <f t="shared" si="49"/>
        <v/>
      </c>
      <c r="AV57" s="2" t="str">
        <f t="shared" si="50"/>
        <v/>
      </c>
      <c r="AW57" s="2" t="str">
        <f t="shared" si="51"/>
        <v/>
      </c>
      <c r="AX57" s="2" t="str">
        <f t="shared" si="52"/>
        <v xml:space="preserve"> </v>
      </c>
      <c r="AY57" s="2" t="str">
        <f t="shared" si="16"/>
        <v xml:space="preserve"> </v>
      </c>
      <c r="AZ57" s="2" t="str">
        <f t="shared" si="17"/>
        <v xml:space="preserve"> </v>
      </c>
      <c r="BA57" s="2" t="str">
        <f t="shared" si="18"/>
        <v xml:space="preserve"> </v>
      </c>
      <c r="BB57" s="2"/>
      <c r="BC57" s="2" t="str">
        <f t="shared" si="53"/>
        <v/>
      </c>
      <c r="BD57" s="2" t="str">
        <f t="shared" si="54"/>
        <v/>
      </c>
      <c r="BE57" s="2" t="str">
        <f t="shared" si="55"/>
        <v/>
      </c>
      <c r="BF57" s="2" t="str">
        <f t="shared" si="56"/>
        <v/>
      </c>
      <c r="BJ57" s="11" t="str">
        <f t="shared" si="81"/>
        <v/>
      </c>
      <c r="BK57" s="13" t="str">
        <f t="shared" si="82"/>
        <v/>
      </c>
      <c r="BL57" s="4" t="str">
        <f t="shared" si="95"/>
        <v/>
      </c>
      <c r="BM57" s="4" t="str">
        <f t="shared" si="96"/>
        <v/>
      </c>
      <c r="BN57" s="4" t="str">
        <f t="shared" si="97"/>
        <v/>
      </c>
      <c r="BO57" s="7" t="str">
        <f t="shared" si="57"/>
        <v/>
      </c>
      <c r="BP57" s="7" t="str">
        <f t="shared" si="98"/>
        <v/>
      </c>
      <c r="BQ57" s="7" t="str">
        <f t="shared" si="76"/>
        <v/>
      </c>
      <c r="BR57" s="7" t="str">
        <f t="shared" si="99"/>
        <v/>
      </c>
      <c r="BS57" s="7" t="str">
        <f t="shared" si="100"/>
        <v/>
      </c>
      <c r="BT57" s="7" t="str">
        <f t="shared" si="101"/>
        <v/>
      </c>
      <c r="BU57" s="7" t="str">
        <f t="shared" si="59"/>
        <v/>
      </c>
      <c r="BV57" s="7" t="str">
        <f t="shared" si="60"/>
        <v/>
      </c>
      <c r="BW57" s="3" t="str">
        <f t="shared" si="102"/>
        <v/>
      </c>
      <c r="BX57" s="4" t="str">
        <f t="shared" si="103"/>
        <v/>
      </c>
      <c r="BY57" s="4" t="str">
        <f t="shared" si="104"/>
        <v/>
      </c>
      <c r="BZ57" s="5" t="str">
        <f t="shared" si="105"/>
        <v/>
      </c>
      <c r="CA57" s="3" t="str">
        <f t="shared" si="106"/>
        <v/>
      </c>
      <c r="CB57" s="5" t="str">
        <f t="shared" si="107"/>
        <v/>
      </c>
      <c r="CC57" s="7" t="str">
        <f t="shared" si="32"/>
        <v/>
      </c>
      <c r="CD57" s="7" t="str">
        <f t="shared" si="61"/>
        <v/>
      </c>
      <c r="CE57" s="7" t="str">
        <f t="shared" si="108"/>
        <v/>
      </c>
      <c r="CF57" s="7" t="str">
        <f t="shared" si="109"/>
        <v/>
      </c>
      <c r="CG57" s="7" t="str">
        <f t="shared" si="110"/>
        <v/>
      </c>
      <c r="CH57" s="7" t="str">
        <f t="shared" si="62"/>
        <v/>
      </c>
      <c r="CI57" s="7" t="str">
        <f t="shared" si="111"/>
        <v/>
      </c>
      <c r="CJ57" s="7" t="str">
        <f t="shared" si="112"/>
        <v/>
      </c>
      <c r="CK57" s="4"/>
      <c r="CL57" s="4" t="str">
        <f t="shared" si="38"/>
        <v/>
      </c>
      <c r="CM57" s="5" t="str">
        <f t="shared" si="113"/>
        <v/>
      </c>
      <c r="CN57" s="1" t="str">
        <f t="shared" si="67"/>
        <v/>
      </c>
      <c r="CO57" s="150" t="str">
        <f t="shared" si="68"/>
        <v/>
      </c>
      <c r="CP57" s="150" t="str">
        <f t="shared" si="69"/>
        <v/>
      </c>
      <c r="CQ57" s="7" t="str">
        <f t="shared" si="70"/>
        <v/>
      </c>
      <c r="CR57" s="7"/>
      <c r="CS57" s="7" t="str">
        <f t="shared" si="71"/>
        <v/>
      </c>
      <c r="CT57" s="7" t="str">
        <f t="shared" si="72"/>
        <v/>
      </c>
      <c r="CU57" s="7" t="str">
        <f t="shared" si="73"/>
        <v/>
      </c>
      <c r="CV57" s="7" t="str">
        <f t="shared" si="74"/>
        <v/>
      </c>
      <c r="CW57" s="7"/>
      <c r="CX57" s="7" t="str">
        <f t="shared" si="75"/>
        <v/>
      </c>
    </row>
    <row r="58" spans="1:102" ht="17.25" customHeight="1" x14ac:dyDescent="0.2">
      <c r="A58" s="8">
        <v>49</v>
      </c>
      <c r="B58" s="135"/>
      <c r="C58" s="41"/>
      <c r="D58" s="133"/>
      <c r="E58" s="39"/>
      <c r="F58" s="43"/>
      <c r="G58" s="133"/>
      <c r="H58" s="154"/>
      <c r="I58" s="16" t="str">
        <f t="shared" si="89"/>
        <v/>
      </c>
      <c r="J58" s="15" t="str">
        <f t="shared" si="90"/>
        <v/>
      </c>
      <c r="K58" s="15" t="str">
        <f>IF(BJ58="1",COUNTIF(BJ$10:BJ58,"1"),"")</f>
        <v/>
      </c>
      <c r="L58" s="15" t="str">
        <f t="shared" si="91"/>
        <v/>
      </c>
      <c r="M58" s="15" t="str">
        <f t="shared" si="92"/>
        <v/>
      </c>
      <c r="N58" s="15" t="str">
        <f>IF(BK58="1",COUNTIF(BK$10:BK58,"1"),"")</f>
        <v/>
      </c>
      <c r="O58" s="15" t="str">
        <f t="shared" si="93"/>
        <v/>
      </c>
      <c r="P58" s="17" t="str">
        <f t="shared" si="94"/>
        <v/>
      </c>
      <c r="Q58" s="1"/>
      <c r="R58" s="229">
        <f t="shared" ref="R58:AE58" si="116">R10</f>
        <v>1</v>
      </c>
      <c r="S58" s="230">
        <f t="shared" si="116"/>
        <v>1</v>
      </c>
      <c r="T58" s="230">
        <f t="shared" si="116"/>
        <v>0</v>
      </c>
      <c r="U58" s="230">
        <f t="shared" si="116"/>
        <v>0</v>
      </c>
      <c r="V58" s="230">
        <f t="shared" si="116"/>
        <v>0</v>
      </c>
      <c r="W58" s="230">
        <f t="shared" si="116"/>
        <v>0</v>
      </c>
      <c r="X58" s="231">
        <f t="shared" si="116"/>
        <v>0</v>
      </c>
      <c r="Y58" s="229">
        <f t="shared" si="116"/>
        <v>1</v>
      </c>
      <c r="Z58" s="230">
        <f t="shared" si="116"/>
        <v>0</v>
      </c>
      <c r="AA58" s="230">
        <f t="shared" si="116"/>
        <v>0</v>
      </c>
      <c r="AB58" s="230">
        <f t="shared" si="116"/>
        <v>0</v>
      </c>
      <c r="AC58" s="230">
        <f t="shared" si="116"/>
        <v>0</v>
      </c>
      <c r="AD58" s="230">
        <f t="shared" si="116"/>
        <v>0</v>
      </c>
      <c r="AE58" s="231">
        <f t="shared" si="116"/>
        <v>1</v>
      </c>
      <c r="AF58" s="230"/>
      <c r="AG58" s="230"/>
      <c r="AJ58" s="2" t="str">
        <f t="shared" si="77"/>
        <v/>
      </c>
      <c r="AK58" s="2" t="str">
        <f t="shared" si="78"/>
        <v/>
      </c>
      <c r="AL58" s="2" t="str">
        <f t="shared" si="63"/>
        <v/>
      </c>
      <c r="AM58" s="2" t="str">
        <f t="shared" si="42"/>
        <v/>
      </c>
      <c r="AN58" s="2" t="str">
        <f t="shared" si="43"/>
        <v/>
      </c>
      <c r="AO58" s="2" t="str">
        <f t="shared" si="44"/>
        <v/>
      </c>
      <c r="AP58" s="2" t="str">
        <f t="shared" si="45"/>
        <v/>
      </c>
      <c r="AQ58" s="2" t="str">
        <f t="shared" si="79"/>
        <v/>
      </c>
      <c r="AR58" s="2" t="str">
        <f t="shared" si="80"/>
        <v/>
      </c>
      <c r="AS58" s="2" t="str">
        <f t="shared" si="64"/>
        <v/>
      </c>
      <c r="AT58" s="2" t="str">
        <f t="shared" si="48"/>
        <v/>
      </c>
      <c r="AU58" s="2" t="str">
        <f t="shared" si="49"/>
        <v/>
      </c>
      <c r="AV58" s="2" t="str">
        <f t="shared" si="50"/>
        <v/>
      </c>
      <c r="AW58" s="2" t="str">
        <f t="shared" si="51"/>
        <v/>
      </c>
      <c r="AX58" s="2" t="str">
        <f t="shared" si="52"/>
        <v xml:space="preserve"> </v>
      </c>
      <c r="AY58" s="2" t="str">
        <f t="shared" ref="AY58:AY63" si="117">UPPER(IF(BP58="S",BO58,IF(CD58="S",CC58," ")))</f>
        <v xml:space="preserve"> </v>
      </c>
      <c r="AZ58" s="2" t="str">
        <f t="shared" ref="AZ58:AZ63" si="118">UPPER(IF(BP58="D",BO58,IF(CD58="D",CC58," ")))</f>
        <v xml:space="preserve"> </v>
      </c>
      <c r="BA58" s="2" t="str">
        <f t="shared" ref="BA58:BA63" si="119">UPPER(IF(BP58="DR",BO58,IF(CD58="DR",CC58," ")))</f>
        <v xml:space="preserve"> </v>
      </c>
      <c r="BB58" s="2"/>
      <c r="BC58" s="2" t="str">
        <f t="shared" si="53"/>
        <v/>
      </c>
      <c r="BD58" s="2" t="str">
        <f t="shared" si="54"/>
        <v/>
      </c>
      <c r="BE58" s="2" t="str">
        <f t="shared" si="55"/>
        <v/>
      </c>
      <c r="BF58" s="2" t="str">
        <f t="shared" si="56"/>
        <v/>
      </c>
      <c r="BJ58" s="11" t="str">
        <f t="shared" si="81"/>
        <v/>
      </c>
      <c r="BK58" s="13" t="str">
        <f t="shared" si="82"/>
        <v/>
      </c>
      <c r="BL58" s="4" t="str">
        <f t="shared" si="95"/>
        <v/>
      </c>
      <c r="BM58" s="4" t="str">
        <f t="shared" si="96"/>
        <v/>
      </c>
      <c r="BN58" s="4" t="str">
        <f t="shared" si="97"/>
        <v/>
      </c>
      <c r="BO58" s="7" t="str">
        <f t="shared" si="57"/>
        <v/>
      </c>
      <c r="BP58" s="7" t="str">
        <f t="shared" si="98"/>
        <v/>
      </c>
      <c r="BQ58" s="7" t="str">
        <f t="shared" si="76"/>
        <v/>
      </c>
      <c r="BR58" s="7" t="str">
        <f t="shared" si="99"/>
        <v/>
      </c>
      <c r="BS58" s="7" t="str">
        <f t="shared" si="100"/>
        <v/>
      </c>
      <c r="BT58" s="7" t="str">
        <f t="shared" si="101"/>
        <v/>
      </c>
      <c r="BU58" s="7" t="str">
        <f t="shared" si="59"/>
        <v/>
      </c>
      <c r="BV58" s="7" t="str">
        <f t="shared" si="60"/>
        <v/>
      </c>
      <c r="BW58" s="3" t="str">
        <f t="shared" si="102"/>
        <v/>
      </c>
      <c r="BX58" s="4" t="str">
        <f t="shared" si="103"/>
        <v/>
      </c>
      <c r="BY58" s="4" t="str">
        <f t="shared" si="104"/>
        <v/>
      </c>
      <c r="BZ58" s="5" t="str">
        <f t="shared" si="105"/>
        <v/>
      </c>
      <c r="CA58" s="3" t="str">
        <f t="shared" si="106"/>
        <v/>
      </c>
      <c r="CB58" s="5" t="str">
        <f t="shared" si="107"/>
        <v/>
      </c>
      <c r="CC58" s="7" t="str">
        <f t="shared" si="32"/>
        <v/>
      </c>
      <c r="CD58" s="7" t="str">
        <f t="shared" si="61"/>
        <v/>
      </c>
      <c r="CE58" s="7" t="str">
        <f t="shared" si="108"/>
        <v/>
      </c>
      <c r="CF58" s="7" t="str">
        <f t="shared" si="109"/>
        <v/>
      </c>
      <c r="CG58" s="7" t="str">
        <f t="shared" si="110"/>
        <v/>
      </c>
      <c r="CH58" s="7" t="str">
        <f t="shared" si="62"/>
        <v/>
      </c>
      <c r="CI58" s="7" t="str">
        <f t="shared" si="111"/>
        <v/>
      </c>
      <c r="CJ58" s="7" t="str">
        <f t="shared" si="112"/>
        <v/>
      </c>
      <c r="CK58" s="4"/>
      <c r="CL58" s="4" t="str">
        <f t="shared" si="38"/>
        <v/>
      </c>
      <c r="CM58" s="5" t="str">
        <f t="shared" si="113"/>
        <v/>
      </c>
      <c r="CN58" s="1" t="str">
        <f t="shared" si="67"/>
        <v/>
      </c>
      <c r="CO58" s="150" t="str">
        <f t="shared" si="68"/>
        <v/>
      </c>
      <c r="CP58" s="150" t="str">
        <f t="shared" si="69"/>
        <v/>
      </c>
      <c r="CQ58" s="7" t="str">
        <f t="shared" si="70"/>
        <v/>
      </c>
      <c r="CR58" s="7"/>
      <c r="CS58" s="7" t="str">
        <f t="shared" si="71"/>
        <v/>
      </c>
      <c r="CT58" s="7" t="str">
        <f t="shared" si="72"/>
        <v/>
      </c>
      <c r="CU58" s="7" t="str">
        <f t="shared" si="73"/>
        <v/>
      </c>
      <c r="CV58" s="7" t="str">
        <f t="shared" si="74"/>
        <v/>
      </c>
      <c r="CW58" s="7"/>
      <c r="CX58" s="7" t="str">
        <f t="shared" si="75"/>
        <v/>
      </c>
    </row>
    <row r="59" spans="1:102" ht="17.25" customHeight="1" x14ac:dyDescent="0.2">
      <c r="A59" s="8">
        <v>50</v>
      </c>
      <c r="B59" s="135"/>
      <c r="C59" s="41"/>
      <c r="D59" s="133"/>
      <c r="E59" s="39"/>
      <c r="F59" s="43"/>
      <c r="G59" s="133"/>
      <c r="H59" s="154"/>
      <c r="I59" s="16" t="str">
        <f t="shared" si="89"/>
        <v/>
      </c>
      <c r="J59" s="15" t="str">
        <f t="shared" si="90"/>
        <v/>
      </c>
      <c r="K59" s="15" t="str">
        <f>IF(BJ59="1",COUNTIF(BJ$10:BJ59,"1"),"")</f>
        <v/>
      </c>
      <c r="L59" s="15" t="str">
        <f t="shared" si="91"/>
        <v/>
      </c>
      <c r="M59" s="15" t="str">
        <f t="shared" si="92"/>
        <v/>
      </c>
      <c r="N59" s="15" t="str">
        <f>IF(BK59="1",COUNTIF(BK$10:BK59,"1"),"")</f>
        <v/>
      </c>
      <c r="O59" s="15" t="str">
        <f t="shared" si="93"/>
        <v/>
      </c>
      <c r="P59" s="17" t="str">
        <f t="shared" si="94"/>
        <v/>
      </c>
      <c r="Q59" s="1"/>
      <c r="R59" s="229">
        <f t="shared" ref="R59:AE59" si="120">R11</f>
        <v>2</v>
      </c>
      <c r="S59" s="230">
        <f t="shared" si="120"/>
        <v>1</v>
      </c>
      <c r="T59" s="230">
        <f t="shared" si="120"/>
        <v>0</v>
      </c>
      <c r="U59" s="230">
        <f t="shared" si="120"/>
        <v>0</v>
      </c>
      <c r="V59" s="230">
        <f t="shared" si="120"/>
        <v>0</v>
      </c>
      <c r="W59" s="230">
        <f t="shared" si="120"/>
        <v>0</v>
      </c>
      <c r="X59" s="231" t="str">
        <f t="shared" si="120"/>
        <v>×</v>
      </c>
      <c r="Y59" s="229">
        <f t="shared" si="120"/>
        <v>2</v>
      </c>
      <c r="Z59" s="230">
        <f t="shared" si="120"/>
        <v>0</v>
      </c>
      <c r="AA59" s="230">
        <f t="shared" si="120"/>
        <v>0</v>
      </c>
      <c r="AB59" s="230">
        <f t="shared" si="120"/>
        <v>0</v>
      </c>
      <c r="AC59" s="230">
        <f t="shared" si="120"/>
        <v>0</v>
      </c>
      <c r="AD59" s="230">
        <f t="shared" si="120"/>
        <v>0</v>
      </c>
      <c r="AE59" s="231" t="str">
        <f t="shared" si="120"/>
        <v>×</v>
      </c>
      <c r="AF59" s="230"/>
      <c r="AG59" s="230"/>
      <c r="AJ59" s="2" t="str">
        <f t="shared" si="77"/>
        <v/>
      </c>
      <c r="AK59" s="2" t="str">
        <f t="shared" si="78"/>
        <v/>
      </c>
      <c r="AL59" s="2" t="str">
        <f t="shared" si="63"/>
        <v/>
      </c>
      <c r="AM59" s="2" t="str">
        <f t="shared" si="42"/>
        <v/>
      </c>
      <c r="AN59" s="2" t="str">
        <f t="shared" si="43"/>
        <v/>
      </c>
      <c r="AO59" s="2" t="str">
        <f t="shared" si="44"/>
        <v/>
      </c>
      <c r="AP59" s="2" t="str">
        <f t="shared" si="45"/>
        <v/>
      </c>
      <c r="AQ59" s="2" t="str">
        <f t="shared" si="79"/>
        <v/>
      </c>
      <c r="AR59" s="2" t="str">
        <f t="shared" si="80"/>
        <v/>
      </c>
      <c r="AS59" s="2" t="str">
        <f t="shared" si="64"/>
        <v/>
      </c>
      <c r="AT59" s="2" t="str">
        <f t="shared" si="48"/>
        <v/>
      </c>
      <c r="AU59" s="2" t="str">
        <f t="shared" si="49"/>
        <v/>
      </c>
      <c r="AV59" s="2" t="str">
        <f t="shared" si="50"/>
        <v/>
      </c>
      <c r="AW59" s="2" t="str">
        <f t="shared" si="51"/>
        <v/>
      </c>
      <c r="AX59" s="2" t="str">
        <f t="shared" si="52"/>
        <v xml:space="preserve"> </v>
      </c>
      <c r="AY59" s="2" t="str">
        <f t="shared" si="117"/>
        <v xml:space="preserve"> </v>
      </c>
      <c r="AZ59" s="2" t="str">
        <f t="shared" si="118"/>
        <v xml:space="preserve"> </v>
      </c>
      <c r="BA59" s="2" t="str">
        <f t="shared" si="119"/>
        <v xml:space="preserve"> </v>
      </c>
      <c r="BB59" s="2"/>
      <c r="BC59" s="2" t="str">
        <f t="shared" si="53"/>
        <v/>
      </c>
      <c r="BD59" s="2" t="str">
        <f t="shared" si="54"/>
        <v/>
      </c>
      <c r="BE59" s="2" t="str">
        <f t="shared" si="55"/>
        <v/>
      </c>
      <c r="BF59" s="2" t="str">
        <f t="shared" si="56"/>
        <v/>
      </c>
      <c r="BJ59" s="11" t="str">
        <f t="shared" si="81"/>
        <v/>
      </c>
      <c r="BK59" s="13" t="str">
        <f t="shared" si="82"/>
        <v/>
      </c>
      <c r="BL59" s="4" t="str">
        <f t="shared" si="95"/>
        <v/>
      </c>
      <c r="BM59" s="4" t="str">
        <f t="shared" si="96"/>
        <v/>
      </c>
      <c r="BN59" s="4" t="str">
        <f t="shared" si="97"/>
        <v/>
      </c>
      <c r="BO59" s="7" t="str">
        <f t="shared" si="57"/>
        <v/>
      </c>
      <c r="BP59" s="7" t="str">
        <f t="shared" si="98"/>
        <v/>
      </c>
      <c r="BQ59" s="7" t="str">
        <f t="shared" si="76"/>
        <v/>
      </c>
      <c r="BR59" s="7" t="str">
        <f t="shared" si="99"/>
        <v/>
      </c>
      <c r="BS59" s="7" t="str">
        <f t="shared" si="100"/>
        <v/>
      </c>
      <c r="BT59" s="7" t="str">
        <f t="shared" si="101"/>
        <v/>
      </c>
      <c r="BU59" s="7" t="str">
        <f t="shared" si="59"/>
        <v/>
      </c>
      <c r="BV59" s="7" t="str">
        <f t="shared" si="60"/>
        <v/>
      </c>
      <c r="BW59" s="3" t="str">
        <f t="shared" si="102"/>
        <v/>
      </c>
      <c r="BX59" s="4" t="str">
        <f t="shared" si="103"/>
        <v/>
      </c>
      <c r="BY59" s="4" t="str">
        <f t="shared" si="104"/>
        <v/>
      </c>
      <c r="BZ59" s="5" t="str">
        <f t="shared" si="105"/>
        <v/>
      </c>
      <c r="CA59" s="3" t="str">
        <f t="shared" si="106"/>
        <v/>
      </c>
      <c r="CB59" s="5" t="str">
        <f t="shared" si="107"/>
        <v/>
      </c>
      <c r="CC59" s="7" t="str">
        <f t="shared" si="32"/>
        <v/>
      </c>
      <c r="CD59" s="7" t="str">
        <f t="shared" si="61"/>
        <v/>
      </c>
      <c r="CE59" s="7" t="str">
        <f t="shared" si="108"/>
        <v/>
      </c>
      <c r="CF59" s="7" t="str">
        <f t="shared" si="109"/>
        <v/>
      </c>
      <c r="CG59" s="7" t="str">
        <f t="shared" si="110"/>
        <v/>
      </c>
      <c r="CH59" s="7" t="str">
        <f t="shared" si="62"/>
        <v/>
      </c>
      <c r="CI59" s="7" t="str">
        <f t="shared" si="111"/>
        <v/>
      </c>
      <c r="CJ59" s="7" t="str">
        <f t="shared" si="112"/>
        <v/>
      </c>
      <c r="CK59" s="4"/>
      <c r="CL59" s="4" t="str">
        <f t="shared" si="38"/>
        <v/>
      </c>
      <c r="CM59" s="5" t="str">
        <f t="shared" si="113"/>
        <v/>
      </c>
      <c r="CN59" s="1" t="str">
        <f t="shared" si="67"/>
        <v/>
      </c>
      <c r="CO59" s="150" t="str">
        <f t="shared" si="68"/>
        <v/>
      </c>
      <c r="CP59" s="150" t="str">
        <f t="shared" si="69"/>
        <v/>
      </c>
      <c r="CQ59" s="7" t="str">
        <f t="shared" si="70"/>
        <v/>
      </c>
      <c r="CR59" s="7"/>
      <c r="CS59" s="7" t="str">
        <f t="shared" si="71"/>
        <v/>
      </c>
      <c r="CT59" s="7" t="str">
        <f t="shared" si="72"/>
        <v/>
      </c>
      <c r="CU59" s="7" t="str">
        <f t="shared" si="73"/>
        <v/>
      </c>
      <c r="CV59" s="7" t="str">
        <f t="shared" si="74"/>
        <v/>
      </c>
      <c r="CW59" s="7"/>
      <c r="CX59" s="7" t="str">
        <f t="shared" si="75"/>
        <v/>
      </c>
    </row>
    <row r="60" spans="1:102" ht="17.25" customHeight="1" x14ac:dyDescent="0.2">
      <c r="A60" s="8">
        <v>51</v>
      </c>
      <c r="B60" s="135"/>
      <c r="C60" s="41"/>
      <c r="D60" s="133"/>
      <c r="E60" s="39"/>
      <c r="F60" s="43"/>
      <c r="G60" s="133"/>
      <c r="H60" s="154"/>
      <c r="I60" s="16" t="str">
        <f t="shared" si="89"/>
        <v/>
      </c>
      <c r="J60" s="15" t="str">
        <f t="shared" si="90"/>
        <v/>
      </c>
      <c r="K60" s="15" t="str">
        <f>IF(BJ60="1",COUNTIF(BJ$10:BJ60,"1"),"")</f>
        <v/>
      </c>
      <c r="L60" s="15" t="str">
        <f t="shared" si="91"/>
        <v/>
      </c>
      <c r="M60" s="15" t="str">
        <f t="shared" si="92"/>
        <v/>
      </c>
      <c r="N60" s="15" t="str">
        <f>IF(BK60="1",COUNTIF(BK$10:BK60,"1"),"")</f>
        <v/>
      </c>
      <c r="O60" s="15" t="str">
        <f t="shared" si="93"/>
        <v/>
      </c>
      <c r="P60" s="17" t="str">
        <f t="shared" si="94"/>
        <v/>
      </c>
      <c r="Q60" s="1"/>
      <c r="R60" s="229">
        <f t="shared" ref="R60:AE60" si="121">R12</f>
        <v>3</v>
      </c>
      <c r="S60" s="230">
        <f t="shared" si="121"/>
        <v>1</v>
      </c>
      <c r="T60" s="230">
        <f t="shared" si="121"/>
        <v>1</v>
      </c>
      <c r="U60" s="230">
        <f t="shared" si="121"/>
        <v>0</v>
      </c>
      <c r="V60" s="230">
        <f t="shared" si="121"/>
        <v>0</v>
      </c>
      <c r="W60" s="230">
        <f t="shared" si="121"/>
        <v>0</v>
      </c>
      <c r="X60" s="231">
        <f t="shared" si="121"/>
        <v>0</v>
      </c>
      <c r="Y60" s="229">
        <f t="shared" si="121"/>
        <v>3</v>
      </c>
      <c r="Z60" s="230">
        <f t="shared" si="121"/>
        <v>1</v>
      </c>
      <c r="AA60" s="230">
        <f t="shared" si="121"/>
        <v>0</v>
      </c>
      <c r="AB60" s="230">
        <f t="shared" si="121"/>
        <v>0</v>
      </c>
      <c r="AC60" s="230">
        <f t="shared" si="121"/>
        <v>0</v>
      </c>
      <c r="AD60" s="230">
        <f t="shared" si="121"/>
        <v>0</v>
      </c>
      <c r="AE60" s="232">
        <f t="shared" si="121"/>
        <v>0</v>
      </c>
      <c r="AF60" s="264"/>
      <c r="AG60" s="264"/>
      <c r="AJ60" s="2" t="str">
        <f t="shared" si="77"/>
        <v/>
      </c>
      <c r="AK60" s="2" t="str">
        <f t="shared" si="78"/>
        <v/>
      </c>
      <c r="AL60" s="2" t="str">
        <f t="shared" si="63"/>
        <v/>
      </c>
      <c r="AM60" s="2" t="str">
        <f t="shared" si="42"/>
        <v/>
      </c>
      <c r="AN60" s="2" t="str">
        <f t="shared" si="43"/>
        <v/>
      </c>
      <c r="AO60" s="2" t="str">
        <f t="shared" si="44"/>
        <v/>
      </c>
      <c r="AP60" s="2" t="str">
        <f t="shared" si="45"/>
        <v/>
      </c>
      <c r="AQ60" s="2" t="str">
        <f t="shared" si="79"/>
        <v/>
      </c>
      <c r="AR60" s="2" t="str">
        <f t="shared" si="80"/>
        <v/>
      </c>
      <c r="AS60" s="2" t="str">
        <f t="shared" si="64"/>
        <v/>
      </c>
      <c r="AT60" s="2" t="str">
        <f t="shared" si="48"/>
        <v/>
      </c>
      <c r="AU60" s="2" t="str">
        <f t="shared" si="49"/>
        <v/>
      </c>
      <c r="AV60" s="2" t="str">
        <f t="shared" si="50"/>
        <v/>
      </c>
      <c r="AW60" s="2" t="str">
        <f t="shared" si="51"/>
        <v/>
      </c>
      <c r="AX60" s="2" t="str">
        <f t="shared" si="52"/>
        <v xml:space="preserve"> </v>
      </c>
      <c r="AY60" s="2" t="str">
        <f t="shared" si="117"/>
        <v xml:space="preserve"> </v>
      </c>
      <c r="AZ60" s="2" t="str">
        <f t="shared" si="118"/>
        <v xml:space="preserve"> </v>
      </c>
      <c r="BA60" s="2" t="str">
        <f t="shared" si="119"/>
        <v xml:space="preserve"> </v>
      </c>
      <c r="BB60" s="2"/>
      <c r="BC60" s="2" t="str">
        <f t="shared" si="53"/>
        <v/>
      </c>
      <c r="BD60" s="2" t="str">
        <f t="shared" si="54"/>
        <v/>
      </c>
      <c r="BE60" s="2" t="str">
        <f t="shared" si="55"/>
        <v/>
      </c>
      <c r="BF60" s="2" t="str">
        <f t="shared" si="56"/>
        <v/>
      </c>
      <c r="BG60" s="2"/>
      <c r="BJ60" s="11" t="str">
        <f t="shared" si="81"/>
        <v/>
      </c>
      <c r="BK60" s="13" t="str">
        <f t="shared" si="82"/>
        <v/>
      </c>
      <c r="BL60" s="4" t="str">
        <f t="shared" si="95"/>
        <v/>
      </c>
      <c r="BM60" s="4" t="str">
        <f t="shared" si="96"/>
        <v/>
      </c>
      <c r="BN60" s="4" t="str">
        <f t="shared" si="97"/>
        <v/>
      </c>
      <c r="BO60" s="7" t="str">
        <f t="shared" si="57"/>
        <v/>
      </c>
      <c r="BP60" s="7" t="str">
        <f t="shared" si="98"/>
        <v/>
      </c>
      <c r="BQ60" s="7" t="str">
        <f t="shared" si="76"/>
        <v/>
      </c>
      <c r="BR60" s="7" t="str">
        <f t="shared" si="99"/>
        <v/>
      </c>
      <c r="BS60" s="7" t="str">
        <f t="shared" si="100"/>
        <v/>
      </c>
      <c r="BT60" s="7" t="str">
        <f t="shared" si="101"/>
        <v/>
      </c>
      <c r="BU60" s="7" t="str">
        <f t="shared" si="59"/>
        <v/>
      </c>
      <c r="BV60" s="7" t="str">
        <f t="shared" si="60"/>
        <v/>
      </c>
      <c r="BW60" s="3" t="str">
        <f t="shared" si="102"/>
        <v/>
      </c>
      <c r="BX60" s="4" t="str">
        <f t="shared" si="103"/>
        <v/>
      </c>
      <c r="BY60" s="4" t="str">
        <f t="shared" si="104"/>
        <v/>
      </c>
      <c r="BZ60" s="5" t="str">
        <f t="shared" si="105"/>
        <v/>
      </c>
      <c r="CA60" s="3" t="str">
        <f t="shared" si="106"/>
        <v/>
      </c>
      <c r="CB60" s="5" t="str">
        <f t="shared" si="107"/>
        <v/>
      </c>
      <c r="CC60" s="7" t="str">
        <f t="shared" si="32"/>
        <v/>
      </c>
      <c r="CD60" s="7" t="str">
        <f t="shared" si="61"/>
        <v/>
      </c>
      <c r="CE60" s="7" t="str">
        <f t="shared" si="108"/>
        <v/>
      </c>
      <c r="CF60" s="7" t="str">
        <f t="shared" si="109"/>
        <v/>
      </c>
      <c r="CG60" s="7" t="str">
        <f t="shared" si="110"/>
        <v/>
      </c>
      <c r="CH60" s="7" t="str">
        <f t="shared" si="62"/>
        <v/>
      </c>
      <c r="CI60" s="7" t="str">
        <f t="shared" si="111"/>
        <v/>
      </c>
      <c r="CJ60" s="7" t="str">
        <f t="shared" si="112"/>
        <v/>
      </c>
      <c r="CK60" s="4"/>
      <c r="CL60" s="4" t="str">
        <f t="shared" si="38"/>
        <v/>
      </c>
      <c r="CM60" s="5" t="str">
        <f t="shared" si="113"/>
        <v/>
      </c>
      <c r="CN60" s="1" t="str">
        <f t="shared" si="67"/>
        <v/>
      </c>
      <c r="CO60" s="150" t="str">
        <f t="shared" si="68"/>
        <v/>
      </c>
      <c r="CP60" s="150" t="str">
        <f t="shared" si="69"/>
        <v/>
      </c>
      <c r="CQ60" s="7" t="str">
        <f t="shared" si="70"/>
        <v/>
      </c>
      <c r="CR60" s="7"/>
      <c r="CS60" s="7" t="str">
        <f t="shared" si="71"/>
        <v/>
      </c>
      <c r="CT60" s="7" t="str">
        <f t="shared" si="72"/>
        <v/>
      </c>
      <c r="CU60" s="7" t="str">
        <f t="shared" si="73"/>
        <v/>
      </c>
      <c r="CV60" s="7" t="str">
        <f t="shared" si="74"/>
        <v/>
      </c>
      <c r="CW60" s="7"/>
      <c r="CX60" s="7" t="str">
        <f t="shared" si="75"/>
        <v/>
      </c>
    </row>
    <row r="61" spans="1:102" ht="17.25" customHeight="1" x14ac:dyDescent="0.2">
      <c r="A61" s="8">
        <v>52</v>
      </c>
      <c r="B61" s="135"/>
      <c r="C61" s="41"/>
      <c r="D61" s="133"/>
      <c r="E61" s="39"/>
      <c r="F61" s="43"/>
      <c r="G61" s="133"/>
      <c r="H61" s="154"/>
      <c r="I61" s="16" t="str">
        <f t="shared" si="89"/>
        <v/>
      </c>
      <c r="J61" s="15" t="str">
        <f t="shared" si="90"/>
        <v/>
      </c>
      <c r="K61" s="15" t="str">
        <f>IF(BJ61="1",COUNTIF(BJ$10:BJ61,"1"),"")</f>
        <v/>
      </c>
      <c r="L61" s="15" t="str">
        <f t="shared" si="91"/>
        <v/>
      </c>
      <c r="M61" s="15" t="str">
        <f t="shared" si="92"/>
        <v/>
      </c>
      <c r="N61" s="15" t="str">
        <f>IF(BK61="1",COUNTIF(BK$10:BK61,"1"),"")</f>
        <v/>
      </c>
      <c r="O61" s="15" t="str">
        <f t="shared" si="93"/>
        <v/>
      </c>
      <c r="P61" s="17" t="str">
        <f t="shared" si="94"/>
        <v/>
      </c>
      <c r="Q61" s="1"/>
      <c r="R61" s="229">
        <f t="shared" ref="R61:AE61" si="122">R13</f>
        <v>4</v>
      </c>
      <c r="S61" s="230">
        <f t="shared" si="122"/>
        <v>0</v>
      </c>
      <c r="T61" s="230">
        <f t="shared" si="122"/>
        <v>0</v>
      </c>
      <c r="U61" s="230">
        <f t="shared" si="122"/>
        <v>0</v>
      </c>
      <c r="V61" s="230">
        <f t="shared" si="122"/>
        <v>0</v>
      </c>
      <c r="W61" s="230">
        <f t="shared" si="122"/>
        <v>0</v>
      </c>
      <c r="X61" s="231">
        <f t="shared" si="122"/>
        <v>0</v>
      </c>
      <c r="Y61" s="229">
        <f t="shared" si="122"/>
        <v>4</v>
      </c>
      <c r="Z61" s="230">
        <f t="shared" si="122"/>
        <v>1</v>
      </c>
      <c r="AA61" s="230">
        <f t="shared" si="122"/>
        <v>0</v>
      </c>
      <c r="AB61" s="230">
        <f t="shared" si="122"/>
        <v>0</v>
      </c>
      <c r="AC61" s="230">
        <f t="shared" si="122"/>
        <v>0</v>
      </c>
      <c r="AD61" s="230">
        <f t="shared" si="122"/>
        <v>0</v>
      </c>
      <c r="AE61" s="231">
        <f t="shared" si="122"/>
        <v>1</v>
      </c>
      <c r="AF61" s="230"/>
      <c r="AG61" s="230"/>
      <c r="AJ61" s="2" t="str">
        <f t="shared" si="77"/>
        <v/>
      </c>
      <c r="AK61" s="2" t="str">
        <f t="shared" si="78"/>
        <v/>
      </c>
      <c r="AL61" s="2" t="str">
        <f t="shared" si="63"/>
        <v/>
      </c>
      <c r="AM61" s="2" t="str">
        <f t="shared" si="42"/>
        <v/>
      </c>
      <c r="AN61" s="2" t="str">
        <f t="shared" si="43"/>
        <v/>
      </c>
      <c r="AO61" s="2" t="str">
        <f t="shared" si="44"/>
        <v/>
      </c>
      <c r="AP61" s="2" t="str">
        <f t="shared" si="45"/>
        <v/>
      </c>
      <c r="AQ61" s="2" t="str">
        <f t="shared" si="79"/>
        <v/>
      </c>
      <c r="AR61" s="2" t="str">
        <f t="shared" si="80"/>
        <v/>
      </c>
      <c r="AS61" s="2" t="str">
        <f t="shared" si="64"/>
        <v/>
      </c>
      <c r="AT61" s="2" t="str">
        <f t="shared" si="48"/>
        <v/>
      </c>
      <c r="AU61" s="2" t="str">
        <f t="shared" si="49"/>
        <v/>
      </c>
      <c r="AV61" s="2" t="str">
        <f t="shared" si="50"/>
        <v/>
      </c>
      <c r="AW61" s="2" t="str">
        <f t="shared" si="51"/>
        <v/>
      </c>
      <c r="AX61" s="2" t="str">
        <f t="shared" si="52"/>
        <v xml:space="preserve"> </v>
      </c>
      <c r="AY61" s="2" t="str">
        <f t="shared" si="117"/>
        <v xml:space="preserve"> </v>
      </c>
      <c r="AZ61" s="2" t="str">
        <f t="shared" si="118"/>
        <v xml:space="preserve"> </v>
      </c>
      <c r="BA61" s="2" t="str">
        <f t="shared" si="119"/>
        <v xml:space="preserve"> </v>
      </c>
      <c r="BB61" s="2"/>
      <c r="BC61" s="2" t="str">
        <f t="shared" si="53"/>
        <v/>
      </c>
      <c r="BD61" s="2" t="str">
        <f t="shared" si="54"/>
        <v/>
      </c>
      <c r="BE61" s="2" t="str">
        <f t="shared" si="55"/>
        <v/>
      </c>
      <c r="BF61" s="2" t="str">
        <f t="shared" si="56"/>
        <v/>
      </c>
      <c r="BJ61" s="11" t="str">
        <f t="shared" si="81"/>
        <v/>
      </c>
      <c r="BK61" s="13" t="str">
        <f t="shared" si="82"/>
        <v/>
      </c>
      <c r="BL61" s="4" t="str">
        <f t="shared" si="95"/>
        <v/>
      </c>
      <c r="BM61" s="4" t="str">
        <f t="shared" si="96"/>
        <v/>
      </c>
      <c r="BN61" s="4" t="str">
        <f t="shared" si="97"/>
        <v/>
      </c>
      <c r="BO61" s="7" t="str">
        <f t="shared" si="57"/>
        <v/>
      </c>
      <c r="BP61" s="7" t="str">
        <f t="shared" si="98"/>
        <v/>
      </c>
      <c r="BQ61" s="7" t="str">
        <f t="shared" si="76"/>
        <v/>
      </c>
      <c r="BR61" s="7" t="str">
        <f t="shared" si="99"/>
        <v/>
      </c>
      <c r="BS61" s="7" t="str">
        <f t="shared" si="100"/>
        <v/>
      </c>
      <c r="BT61" s="7" t="str">
        <f t="shared" si="101"/>
        <v/>
      </c>
      <c r="BU61" s="7" t="str">
        <f t="shared" si="59"/>
        <v/>
      </c>
      <c r="BV61" s="7" t="str">
        <f t="shared" si="60"/>
        <v/>
      </c>
      <c r="BW61" s="3" t="str">
        <f t="shared" si="102"/>
        <v/>
      </c>
      <c r="BX61" s="4" t="str">
        <f t="shared" si="103"/>
        <v/>
      </c>
      <c r="BY61" s="4" t="str">
        <f t="shared" si="104"/>
        <v/>
      </c>
      <c r="BZ61" s="5" t="str">
        <f t="shared" si="105"/>
        <v/>
      </c>
      <c r="CA61" s="3" t="str">
        <f t="shared" si="106"/>
        <v/>
      </c>
      <c r="CB61" s="5" t="str">
        <f t="shared" si="107"/>
        <v/>
      </c>
      <c r="CC61" s="7" t="str">
        <f t="shared" si="32"/>
        <v/>
      </c>
      <c r="CD61" s="7" t="str">
        <f t="shared" si="61"/>
        <v/>
      </c>
      <c r="CE61" s="7" t="str">
        <f t="shared" si="108"/>
        <v/>
      </c>
      <c r="CF61" s="7" t="str">
        <f t="shared" si="109"/>
        <v/>
      </c>
      <c r="CG61" s="7" t="str">
        <f t="shared" si="110"/>
        <v/>
      </c>
      <c r="CH61" s="7" t="str">
        <f t="shared" si="62"/>
        <v/>
      </c>
      <c r="CI61" s="7" t="str">
        <f t="shared" si="111"/>
        <v/>
      </c>
      <c r="CJ61" s="7" t="str">
        <f t="shared" si="112"/>
        <v/>
      </c>
      <c r="CK61" s="4"/>
      <c r="CL61" s="4" t="str">
        <f t="shared" si="38"/>
        <v/>
      </c>
      <c r="CM61" s="5" t="str">
        <f t="shared" si="113"/>
        <v/>
      </c>
      <c r="CN61" s="1" t="str">
        <f t="shared" si="67"/>
        <v/>
      </c>
      <c r="CO61" s="150" t="str">
        <f t="shared" si="68"/>
        <v/>
      </c>
      <c r="CP61" s="150" t="str">
        <f t="shared" si="69"/>
        <v/>
      </c>
      <c r="CQ61" s="7" t="str">
        <f t="shared" si="70"/>
        <v/>
      </c>
      <c r="CR61" s="7"/>
      <c r="CS61" s="7" t="str">
        <f t="shared" si="71"/>
        <v/>
      </c>
      <c r="CT61" s="7" t="str">
        <f t="shared" si="72"/>
        <v/>
      </c>
      <c r="CU61" s="7" t="str">
        <f t="shared" si="73"/>
        <v/>
      </c>
      <c r="CV61" s="7" t="str">
        <f t="shared" si="74"/>
        <v/>
      </c>
      <c r="CW61" s="7"/>
      <c r="CX61" s="7" t="str">
        <f t="shared" si="75"/>
        <v/>
      </c>
    </row>
    <row r="62" spans="1:102" ht="17.25" customHeight="1" x14ac:dyDescent="0.2">
      <c r="A62" s="8">
        <v>53</v>
      </c>
      <c r="B62" s="135"/>
      <c r="C62" s="41"/>
      <c r="D62" s="133"/>
      <c r="E62" s="39"/>
      <c r="F62" s="43"/>
      <c r="G62" s="133"/>
      <c r="H62" s="154"/>
      <c r="I62" s="16" t="str">
        <f t="shared" si="89"/>
        <v/>
      </c>
      <c r="J62" s="15" t="str">
        <f t="shared" si="90"/>
        <v/>
      </c>
      <c r="K62" s="15" t="str">
        <f>IF(BJ62="1",COUNTIF(BJ$10:BJ62,"1"),"")</f>
        <v/>
      </c>
      <c r="L62" s="15" t="str">
        <f t="shared" si="91"/>
        <v/>
      </c>
      <c r="M62" s="15" t="str">
        <f t="shared" si="92"/>
        <v/>
      </c>
      <c r="N62" s="15" t="str">
        <f>IF(BK62="1",COUNTIF(BK$10:BK62,"1"),"")</f>
        <v/>
      </c>
      <c r="O62" s="15" t="str">
        <f t="shared" si="93"/>
        <v/>
      </c>
      <c r="P62" s="17" t="str">
        <f t="shared" si="94"/>
        <v/>
      </c>
      <c r="Q62" s="1"/>
      <c r="R62" s="229">
        <f t="shared" ref="R62:AE62" si="123">R14</f>
        <v>5</v>
      </c>
      <c r="S62" s="230">
        <f t="shared" si="123"/>
        <v>0</v>
      </c>
      <c r="T62" s="230">
        <f t="shared" si="123"/>
        <v>0</v>
      </c>
      <c r="U62" s="230">
        <f t="shared" si="123"/>
        <v>0</v>
      </c>
      <c r="V62" s="230">
        <f t="shared" si="123"/>
        <v>0</v>
      </c>
      <c r="W62" s="230">
        <f t="shared" si="123"/>
        <v>0</v>
      </c>
      <c r="X62" s="231">
        <f t="shared" si="123"/>
        <v>0</v>
      </c>
      <c r="Y62" s="229">
        <f t="shared" si="123"/>
        <v>5</v>
      </c>
      <c r="Z62" s="230">
        <f t="shared" si="123"/>
        <v>0</v>
      </c>
      <c r="AA62" s="230">
        <f t="shared" si="123"/>
        <v>0</v>
      </c>
      <c r="AB62" s="230">
        <f t="shared" si="123"/>
        <v>0</v>
      </c>
      <c r="AC62" s="230">
        <f t="shared" si="123"/>
        <v>0</v>
      </c>
      <c r="AD62" s="230">
        <f t="shared" si="123"/>
        <v>0</v>
      </c>
      <c r="AE62" s="233">
        <f t="shared" si="123"/>
        <v>0</v>
      </c>
      <c r="AF62" s="265"/>
      <c r="AG62" s="265"/>
      <c r="AJ62" s="2" t="str">
        <f t="shared" si="77"/>
        <v/>
      </c>
      <c r="AK62" s="2" t="str">
        <f t="shared" si="78"/>
        <v/>
      </c>
      <c r="AL62" s="2" t="str">
        <f t="shared" si="63"/>
        <v/>
      </c>
      <c r="AM62" s="2" t="str">
        <f t="shared" si="42"/>
        <v/>
      </c>
      <c r="AN62" s="2" t="str">
        <f t="shared" si="43"/>
        <v/>
      </c>
      <c r="AO62" s="2" t="str">
        <f t="shared" si="44"/>
        <v/>
      </c>
      <c r="AP62" s="2" t="str">
        <f t="shared" si="45"/>
        <v/>
      </c>
      <c r="AQ62" s="2" t="str">
        <f t="shared" si="79"/>
        <v/>
      </c>
      <c r="AR62" s="2" t="str">
        <f t="shared" si="80"/>
        <v/>
      </c>
      <c r="AS62" s="2" t="str">
        <f t="shared" si="64"/>
        <v/>
      </c>
      <c r="AT62" s="2" t="str">
        <f t="shared" si="48"/>
        <v/>
      </c>
      <c r="AU62" s="2" t="str">
        <f t="shared" si="49"/>
        <v/>
      </c>
      <c r="AV62" s="2" t="str">
        <f t="shared" si="50"/>
        <v/>
      </c>
      <c r="AW62" s="2" t="str">
        <f t="shared" si="51"/>
        <v/>
      </c>
      <c r="AX62" s="2" t="str">
        <f t="shared" si="52"/>
        <v xml:space="preserve"> </v>
      </c>
      <c r="AY62" s="2" t="str">
        <f t="shared" si="117"/>
        <v xml:space="preserve"> </v>
      </c>
      <c r="AZ62" s="2" t="str">
        <f t="shared" si="118"/>
        <v xml:space="preserve"> </v>
      </c>
      <c r="BA62" s="2" t="str">
        <f t="shared" si="119"/>
        <v xml:space="preserve"> </v>
      </c>
      <c r="BB62" s="2"/>
      <c r="BC62" s="2" t="str">
        <f t="shared" si="53"/>
        <v/>
      </c>
      <c r="BD62" s="2" t="str">
        <f t="shared" si="54"/>
        <v/>
      </c>
      <c r="BE62" s="2" t="str">
        <f t="shared" si="55"/>
        <v/>
      </c>
      <c r="BF62" s="2" t="str">
        <f t="shared" si="56"/>
        <v/>
      </c>
      <c r="BJ62" s="11" t="str">
        <f t="shared" si="81"/>
        <v/>
      </c>
      <c r="BK62" s="13" t="str">
        <f t="shared" si="82"/>
        <v/>
      </c>
      <c r="BL62" s="4" t="str">
        <f t="shared" si="95"/>
        <v/>
      </c>
      <c r="BM62" s="4" t="str">
        <f t="shared" si="96"/>
        <v/>
      </c>
      <c r="BN62" s="4" t="str">
        <f t="shared" si="97"/>
        <v/>
      </c>
      <c r="BO62" s="7" t="str">
        <f t="shared" si="57"/>
        <v/>
      </c>
      <c r="BP62" s="7" t="str">
        <f t="shared" si="98"/>
        <v/>
      </c>
      <c r="BQ62" s="7" t="str">
        <f t="shared" si="76"/>
        <v/>
      </c>
      <c r="BR62" s="7" t="str">
        <f t="shared" si="99"/>
        <v/>
      </c>
      <c r="BS62" s="7" t="str">
        <f t="shared" si="100"/>
        <v/>
      </c>
      <c r="BT62" s="7" t="str">
        <f t="shared" si="101"/>
        <v/>
      </c>
      <c r="BU62" s="7" t="str">
        <f t="shared" si="59"/>
        <v/>
      </c>
      <c r="BV62" s="7" t="str">
        <f t="shared" si="60"/>
        <v/>
      </c>
      <c r="BW62" s="3" t="str">
        <f t="shared" si="102"/>
        <v/>
      </c>
      <c r="BX62" s="4" t="str">
        <f t="shared" si="103"/>
        <v/>
      </c>
      <c r="BY62" s="4" t="str">
        <f t="shared" si="104"/>
        <v/>
      </c>
      <c r="BZ62" s="5" t="str">
        <f t="shared" si="105"/>
        <v/>
      </c>
      <c r="CA62" s="3" t="str">
        <f t="shared" si="106"/>
        <v/>
      </c>
      <c r="CB62" s="5" t="str">
        <f t="shared" si="107"/>
        <v/>
      </c>
      <c r="CC62" s="7" t="str">
        <f t="shared" si="32"/>
        <v/>
      </c>
      <c r="CD62" s="7" t="str">
        <f t="shared" si="61"/>
        <v/>
      </c>
      <c r="CE62" s="7" t="str">
        <f t="shared" si="108"/>
        <v/>
      </c>
      <c r="CF62" s="7" t="str">
        <f t="shared" si="109"/>
        <v/>
      </c>
      <c r="CG62" s="7" t="str">
        <f t="shared" si="110"/>
        <v/>
      </c>
      <c r="CH62" s="7" t="str">
        <f t="shared" si="62"/>
        <v/>
      </c>
      <c r="CI62" s="7" t="str">
        <f t="shared" si="111"/>
        <v/>
      </c>
      <c r="CJ62" s="7" t="str">
        <f t="shared" si="112"/>
        <v/>
      </c>
      <c r="CK62" s="4"/>
      <c r="CL62" s="4" t="str">
        <f t="shared" si="38"/>
        <v/>
      </c>
      <c r="CM62" s="5" t="str">
        <f t="shared" si="113"/>
        <v/>
      </c>
      <c r="CN62" s="1" t="str">
        <f t="shared" si="67"/>
        <v/>
      </c>
      <c r="CO62" s="150" t="str">
        <f t="shared" si="68"/>
        <v/>
      </c>
      <c r="CP62" s="150" t="str">
        <f t="shared" si="69"/>
        <v/>
      </c>
      <c r="CQ62" s="7" t="str">
        <f t="shared" si="70"/>
        <v/>
      </c>
      <c r="CR62" s="7"/>
      <c r="CS62" s="7" t="str">
        <f t="shared" si="71"/>
        <v/>
      </c>
      <c r="CT62" s="7" t="str">
        <f t="shared" si="72"/>
        <v/>
      </c>
      <c r="CU62" s="7" t="str">
        <f t="shared" si="73"/>
        <v/>
      </c>
      <c r="CV62" s="7" t="str">
        <f t="shared" si="74"/>
        <v/>
      </c>
      <c r="CW62" s="7"/>
      <c r="CX62" s="7" t="str">
        <f t="shared" si="75"/>
        <v/>
      </c>
    </row>
    <row r="63" spans="1:102" ht="17.25" customHeight="1" x14ac:dyDescent="0.2">
      <c r="A63" s="8">
        <v>54</v>
      </c>
      <c r="B63" s="135"/>
      <c r="C63" s="41"/>
      <c r="D63" s="133"/>
      <c r="E63" s="39"/>
      <c r="F63" s="43"/>
      <c r="G63" s="133"/>
      <c r="H63" s="154"/>
      <c r="I63" s="16" t="str">
        <f t="shared" si="89"/>
        <v/>
      </c>
      <c r="J63" s="15" t="str">
        <f t="shared" si="90"/>
        <v/>
      </c>
      <c r="K63" s="15" t="str">
        <f>IF(BJ63="1",COUNTIF(BJ$10:BJ63,"1"),"")</f>
        <v/>
      </c>
      <c r="L63" s="15" t="str">
        <f t="shared" si="91"/>
        <v/>
      </c>
      <c r="M63" s="15" t="str">
        <f t="shared" si="92"/>
        <v/>
      </c>
      <c r="N63" s="15" t="str">
        <f>IF(BK63="1",COUNTIF(BK$10:BK63,"1"),"")</f>
        <v/>
      </c>
      <c r="O63" s="15" t="str">
        <f t="shared" si="93"/>
        <v/>
      </c>
      <c r="P63" s="17" t="str">
        <f t="shared" si="94"/>
        <v/>
      </c>
      <c r="Q63" s="1"/>
      <c r="R63" s="229">
        <f t="shared" ref="R63:AE63" si="124">R15</f>
        <v>6</v>
      </c>
      <c r="S63" s="230">
        <f t="shared" si="124"/>
        <v>0</v>
      </c>
      <c r="T63" s="230">
        <f t="shared" si="124"/>
        <v>0</v>
      </c>
      <c r="U63" s="230">
        <f t="shared" si="124"/>
        <v>0</v>
      </c>
      <c r="V63" s="230">
        <f t="shared" si="124"/>
        <v>0</v>
      </c>
      <c r="W63" s="230">
        <f t="shared" si="124"/>
        <v>0</v>
      </c>
      <c r="X63" s="231">
        <f t="shared" si="124"/>
        <v>0</v>
      </c>
      <c r="Y63" s="229">
        <f t="shared" si="124"/>
        <v>6</v>
      </c>
      <c r="Z63" s="230">
        <f t="shared" si="124"/>
        <v>0</v>
      </c>
      <c r="AA63" s="230">
        <f t="shared" si="124"/>
        <v>0</v>
      </c>
      <c r="AB63" s="230">
        <f t="shared" si="124"/>
        <v>0</v>
      </c>
      <c r="AC63" s="230">
        <f t="shared" si="124"/>
        <v>0</v>
      </c>
      <c r="AD63" s="230">
        <f t="shared" si="124"/>
        <v>0</v>
      </c>
      <c r="AE63" s="231">
        <f t="shared" si="124"/>
        <v>0</v>
      </c>
      <c r="AF63" s="230"/>
      <c r="AG63" s="230"/>
      <c r="AJ63" s="2" t="str">
        <f t="shared" si="77"/>
        <v/>
      </c>
      <c r="AK63" s="2" t="str">
        <f t="shared" si="78"/>
        <v/>
      </c>
      <c r="AL63" s="2" t="str">
        <f t="shared" si="63"/>
        <v/>
      </c>
      <c r="AM63" s="2" t="str">
        <f t="shared" si="42"/>
        <v/>
      </c>
      <c r="AN63" s="2" t="str">
        <f t="shared" si="43"/>
        <v/>
      </c>
      <c r="AO63" s="2" t="str">
        <f t="shared" si="44"/>
        <v/>
      </c>
      <c r="AP63" s="2" t="str">
        <f t="shared" si="45"/>
        <v/>
      </c>
      <c r="AQ63" s="2" t="str">
        <f t="shared" si="79"/>
        <v/>
      </c>
      <c r="AR63" s="2" t="str">
        <f t="shared" si="80"/>
        <v/>
      </c>
      <c r="AS63" s="2" t="str">
        <f t="shared" si="64"/>
        <v/>
      </c>
      <c r="AT63" s="2" t="str">
        <f t="shared" si="48"/>
        <v/>
      </c>
      <c r="AU63" s="2" t="str">
        <f t="shared" si="49"/>
        <v/>
      </c>
      <c r="AV63" s="2" t="str">
        <f t="shared" si="50"/>
        <v/>
      </c>
      <c r="AW63" s="2" t="str">
        <f t="shared" si="51"/>
        <v/>
      </c>
      <c r="AX63" s="2" t="str">
        <f t="shared" si="52"/>
        <v xml:space="preserve"> </v>
      </c>
      <c r="AY63" s="2" t="str">
        <f t="shared" si="117"/>
        <v xml:space="preserve"> </v>
      </c>
      <c r="AZ63" s="2" t="str">
        <f t="shared" si="118"/>
        <v xml:space="preserve"> </v>
      </c>
      <c r="BA63" s="2" t="str">
        <f t="shared" si="119"/>
        <v xml:space="preserve"> </v>
      </c>
      <c r="BB63" s="2"/>
      <c r="BC63" s="2" t="str">
        <f t="shared" si="53"/>
        <v/>
      </c>
      <c r="BD63" s="2" t="str">
        <f t="shared" si="54"/>
        <v/>
      </c>
      <c r="BE63" s="2" t="str">
        <f t="shared" si="55"/>
        <v/>
      </c>
      <c r="BF63" s="2" t="str">
        <f t="shared" si="56"/>
        <v/>
      </c>
      <c r="BJ63" s="11" t="str">
        <f t="shared" si="81"/>
        <v/>
      </c>
      <c r="BK63" s="13" t="str">
        <f t="shared" si="82"/>
        <v/>
      </c>
      <c r="BL63" s="4" t="str">
        <f t="shared" si="95"/>
        <v/>
      </c>
      <c r="BM63" s="4" t="str">
        <f t="shared" si="96"/>
        <v/>
      </c>
      <c r="BN63" s="4" t="str">
        <f t="shared" si="97"/>
        <v/>
      </c>
      <c r="BO63" s="7" t="str">
        <f t="shared" si="57"/>
        <v/>
      </c>
      <c r="BP63" s="7" t="str">
        <f t="shared" si="98"/>
        <v/>
      </c>
      <c r="BQ63" s="7" t="str">
        <f t="shared" si="76"/>
        <v/>
      </c>
      <c r="BR63" s="7" t="str">
        <f t="shared" si="99"/>
        <v/>
      </c>
      <c r="BS63" s="7" t="str">
        <f t="shared" si="100"/>
        <v/>
      </c>
      <c r="BT63" s="7" t="str">
        <f t="shared" si="101"/>
        <v/>
      </c>
      <c r="BU63" s="7" t="str">
        <f t="shared" si="59"/>
        <v/>
      </c>
      <c r="BV63" s="7" t="str">
        <f t="shared" si="60"/>
        <v/>
      </c>
      <c r="BW63" s="3" t="str">
        <f t="shared" si="102"/>
        <v/>
      </c>
      <c r="BX63" s="4" t="str">
        <f t="shared" si="103"/>
        <v/>
      </c>
      <c r="BY63" s="4" t="str">
        <f t="shared" si="104"/>
        <v/>
      </c>
      <c r="BZ63" s="5" t="str">
        <f t="shared" si="105"/>
        <v/>
      </c>
      <c r="CA63" s="3" t="str">
        <f t="shared" si="106"/>
        <v/>
      </c>
      <c r="CB63" s="5" t="str">
        <f t="shared" si="107"/>
        <v/>
      </c>
      <c r="CC63" s="7" t="str">
        <f t="shared" si="32"/>
        <v/>
      </c>
      <c r="CD63" s="7" t="str">
        <f t="shared" si="61"/>
        <v/>
      </c>
      <c r="CE63" s="7" t="str">
        <f t="shared" si="108"/>
        <v/>
      </c>
      <c r="CF63" s="7" t="str">
        <f t="shared" si="109"/>
        <v/>
      </c>
      <c r="CG63" s="7" t="str">
        <f t="shared" si="110"/>
        <v/>
      </c>
      <c r="CH63" s="7" t="str">
        <f t="shared" si="62"/>
        <v/>
      </c>
      <c r="CI63" s="7" t="str">
        <f t="shared" si="111"/>
        <v/>
      </c>
      <c r="CJ63" s="7" t="str">
        <f t="shared" si="112"/>
        <v/>
      </c>
      <c r="CK63" s="4"/>
      <c r="CL63" s="4" t="str">
        <f t="shared" si="38"/>
        <v/>
      </c>
      <c r="CM63" s="5" t="str">
        <f t="shared" si="113"/>
        <v/>
      </c>
      <c r="CN63" s="1" t="str">
        <f t="shared" si="67"/>
        <v/>
      </c>
      <c r="CO63" s="150" t="str">
        <f t="shared" si="68"/>
        <v/>
      </c>
      <c r="CP63" s="150" t="str">
        <f t="shared" si="69"/>
        <v/>
      </c>
      <c r="CQ63" s="7" t="str">
        <f t="shared" si="70"/>
        <v/>
      </c>
      <c r="CR63" s="7"/>
      <c r="CS63" s="7" t="str">
        <f t="shared" si="71"/>
        <v/>
      </c>
      <c r="CT63" s="7" t="str">
        <f t="shared" si="72"/>
        <v/>
      </c>
      <c r="CU63" s="7" t="str">
        <f t="shared" si="73"/>
        <v/>
      </c>
      <c r="CV63" s="7" t="str">
        <f t="shared" si="74"/>
        <v/>
      </c>
      <c r="CW63" s="7"/>
      <c r="CX63" s="7" t="str">
        <f t="shared" si="75"/>
        <v/>
      </c>
    </row>
    <row r="64" spans="1:102" ht="17.25" customHeight="1" x14ac:dyDescent="0.2">
      <c r="A64" s="8">
        <v>55</v>
      </c>
      <c r="B64" s="135"/>
      <c r="C64" s="41"/>
      <c r="D64" s="133"/>
      <c r="E64" s="39"/>
      <c r="F64" s="43"/>
      <c r="G64" s="133"/>
      <c r="H64" s="154"/>
      <c r="I64" s="16" t="str">
        <f t="shared" si="89"/>
        <v/>
      </c>
      <c r="J64" s="15" t="str">
        <f t="shared" si="90"/>
        <v/>
      </c>
      <c r="K64" s="15" t="str">
        <f>IF(BJ64="1",COUNTIF(BJ$10:BJ64,"1"),"")</f>
        <v/>
      </c>
      <c r="L64" s="15" t="str">
        <f t="shared" si="91"/>
        <v/>
      </c>
      <c r="M64" s="15" t="str">
        <f t="shared" si="92"/>
        <v/>
      </c>
      <c r="N64" s="15" t="str">
        <f>IF(BK64="1",COUNTIF(BK$10:BK64,"1"),"")</f>
        <v/>
      </c>
      <c r="O64" s="15" t="str">
        <f t="shared" si="93"/>
        <v/>
      </c>
      <c r="P64" s="17" t="str">
        <f t="shared" si="94"/>
        <v/>
      </c>
      <c r="Q64" s="1"/>
      <c r="R64" s="229">
        <f t="shared" ref="R64:W74" si="125">R16</f>
        <v>7</v>
      </c>
      <c r="S64" s="230">
        <f t="shared" si="125"/>
        <v>0</v>
      </c>
      <c r="T64" s="230">
        <f t="shared" si="125"/>
        <v>0</v>
      </c>
      <c r="U64" s="230">
        <f t="shared" si="125"/>
        <v>0</v>
      </c>
      <c r="V64" s="230">
        <f t="shared" si="125"/>
        <v>0</v>
      </c>
      <c r="W64" s="230">
        <f t="shared" si="125"/>
        <v>0</v>
      </c>
      <c r="X64" s="231"/>
      <c r="Y64" s="229">
        <f t="shared" ref="Y64:AD74" si="126">Y16</f>
        <v>7</v>
      </c>
      <c r="Z64" s="230">
        <f t="shared" si="126"/>
        <v>0</v>
      </c>
      <c r="AA64" s="230">
        <f t="shared" si="126"/>
        <v>0</v>
      </c>
      <c r="AB64" s="230">
        <f t="shared" si="126"/>
        <v>0</v>
      </c>
      <c r="AC64" s="230">
        <f t="shared" si="126"/>
        <v>0</v>
      </c>
      <c r="AD64" s="230">
        <f t="shared" si="126"/>
        <v>0</v>
      </c>
      <c r="AE64" s="231"/>
      <c r="AF64" s="230"/>
      <c r="AG64" s="230"/>
      <c r="AJ64" s="2" t="str">
        <f t="shared" si="77"/>
        <v/>
      </c>
      <c r="AK64" s="2" t="str">
        <f t="shared" si="78"/>
        <v/>
      </c>
      <c r="AL64" s="2" t="str">
        <f t="shared" si="63"/>
        <v/>
      </c>
      <c r="AM64" s="2" t="str">
        <f t="shared" si="42"/>
        <v/>
      </c>
      <c r="AN64" s="2" t="str">
        <f t="shared" si="43"/>
        <v/>
      </c>
      <c r="AO64" s="2" t="str">
        <f t="shared" si="44"/>
        <v/>
      </c>
      <c r="AP64" s="2" t="str">
        <f t="shared" si="45"/>
        <v/>
      </c>
      <c r="AQ64" s="2" t="str">
        <f t="shared" si="79"/>
        <v/>
      </c>
      <c r="AR64" s="2" t="str">
        <f t="shared" si="80"/>
        <v/>
      </c>
      <c r="AS64" s="2" t="str">
        <f t="shared" si="64"/>
        <v/>
      </c>
      <c r="AT64" s="2" t="str">
        <f t="shared" si="48"/>
        <v/>
      </c>
      <c r="AU64" s="2" t="str">
        <f t="shared" si="49"/>
        <v/>
      </c>
      <c r="AV64" s="2" t="str">
        <f t="shared" si="50"/>
        <v/>
      </c>
      <c r="AW64" s="2" t="str">
        <f t="shared" si="51"/>
        <v/>
      </c>
      <c r="AX64" s="2" t="str">
        <f t="shared" si="52"/>
        <v xml:space="preserve"> </v>
      </c>
      <c r="AY64" s="2" t="str">
        <f t="shared" ref="AY64:AY81" si="127">UPPER(IF(BP64="S",BO64,IF(CD64="S",CC64," ")))</f>
        <v xml:space="preserve"> </v>
      </c>
      <c r="AZ64" s="2" t="str">
        <f t="shared" ref="AZ64:AZ81" si="128">UPPER(IF(BP64="D",BO64,IF(CD64="D",CC64," ")))</f>
        <v xml:space="preserve"> </v>
      </c>
      <c r="BA64" s="2" t="str">
        <f t="shared" ref="BA64:BA81" si="129">UPPER(IF(BP64="DR",BO64,IF(CD64="DR",CC64," ")))</f>
        <v xml:space="preserve"> </v>
      </c>
      <c r="BB64" s="2"/>
      <c r="BC64" s="2" t="str">
        <f t="shared" si="53"/>
        <v/>
      </c>
      <c r="BD64" s="2" t="str">
        <f t="shared" si="54"/>
        <v/>
      </c>
      <c r="BE64" s="2" t="str">
        <f t="shared" si="55"/>
        <v/>
      </c>
      <c r="BF64" s="2" t="str">
        <f t="shared" si="56"/>
        <v/>
      </c>
      <c r="BJ64" s="11" t="str">
        <f t="shared" si="81"/>
        <v/>
      </c>
      <c r="BK64" s="13" t="str">
        <f t="shared" si="82"/>
        <v/>
      </c>
      <c r="BL64" s="4" t="str">
        <f t="shared" si="95"/>
        <v/>
      </c>
      <c r="BM64" s="4" t="str">
        <f t="shared" si="96"/>
        <v/>
      </c>
      <c r="BN64" s="4" t="str">
        <f t="shared" si="97"/>
        <v/>
      </c>
      <c r="BO64" s="7" t="str">
        <f t="shared" si="57"/>
        <v/>
      </c>
      <c r="BP64" s="7" t="str">
        <f t="shared" si="98"/>
        <v/>
      </c>
      <c r="BQ64" s="7" t="str">
        <f t="shared" si="76"/>
        <v/>
      </c>
      <c r="BR64" s="7" t="str">
        <f t="shared" si="99"/>
        <v/>
      </c>
      <c r="BS64" s="7" t="str">
        <f t="shared" si="100"/>
        <v/>
      </c>
      <c r="BT64" s="7" t="str">
        <f t="shared" si="101"/>
        <v/>
      </c>
      <c r="BU64" s="7" t="str">
        <f t="shared" si="59"/>
        <v/>
      </c>
      <c r="BV64" s="7" t="str">
        <f t="shared" si="60"/>
        <v/>
      </c>
      <c r="BW64" s="3" t="str">
        <f t="shared" si="102"/>
        <v/>
      </c>
      <c r="BX64" s="4" t="str">
        <f t="shared" si="103"/>
        <v/>
      </c>
      <c r="BY64" s="4" t="str">
        <f t="shared" si="104"/>
        <v/>
      </c>
      <c r="BZ64" s="5" t="str">
        <f t="shared" si="105"/>
        <v/>
      </c>
      <c r="CA64" s="3" t="str">
        <f t="shared" si="106"/>
        <v/>
      </c>
      <c r="CB64" s="5" t="str">
        <f t="shared" si="107"/>
        <v/>
      </c>
      <c r="CC64" s="7" t="str">
        <f t="shared" si="32"/>
        <v/>
      </c>
      <c r="CD64" s="7" t="str">
        <f t="shared" si="61"/>
        <v/>
      </c>
      <c r="CE64" s="7" t="str">
        <f t="shared" si="108"/>
        <v/>
      </c>
      <c r="CF64" s="7" t="str">
        <f t="shared" si="109"/>
        <v/>
      </c>
      <c r="CG64" s="7" t="str">
        <f t="shared" si="110"/>
        <v/>
      </c>
      <c r="CH64" s="7" t="str">
        <f t="shared" si="62"/>
        <v/>
      </c>
      <c r="CI64" s="7" t="str">
        <f t="shared" si="111"/>
        <v/>
      </c>
      <c r="CJ64" s="7" t="str">
        <f t="shared" si="112"/>
        <v/>
      </c>
      <c r="CK64" s="4"/>
      <c r="CL64" s="4" t="str">
        <f t="shared" si="38"/>
        <v/>
      </c>
      <c r="CM64" s="5" t="str">
        <f t="shared" si="113"/>
        <v/>
      </c>
      <c r="CN64" s="1" t="str">
        <f t="shared" si="67"/>
        <v/>
      </c>
      <c r="CO64" s="150" t="str">
        <f t="shared" si="68"/>
        <v/>
      </c>
      <c r="CP64" s="150" t="str">
        <f t="shared" si="69"/>
        <v/>
      </c>
      <c r="CQ64" s="7" t="str">
        <f t="shared" si="70"/>
        <v/>
      </c>
      <c r="CR64" s="7"/>
      <c r="CS64" s="7" t="str">
        <f t="shared" si="71"/>
        <v/>
      </c>
      <c r="CT64" s="7" t="str">
        <f t="shared" si="72"/>
        <v/>
      </c>
      <c r="CU64" s="7" t="str">
        <f t="shared" si="73"/>
        <v/>
      </c>
      <c r="CV64" s="7" t="str">
        <f t="shared" si="74"/>
        <v/>
      </c>
      <c r="CW64" s="7"/>
      <c r="CX64" s="7" t="str">
        <f t="shared" si="75"/>
        <v/>
      </c>
    </row>
    <row r="65" spans="1:102" ht="17.25" customHeight="1" x14ac:dyDescent="0.2">
      <c r="A65" s="8">
        <v>56</v>
      </c>
      <c r="B65" s="135"/>
      <c r="C65" s="41"/>
      <c r="D65" s="133"/>
      <c r="E65" s="39"/>
      <c r="F65" s="43"/>
      <c r="G65" s="133"/>
      <c r="H65" s="154"/>
      <c r="I65" s="16" t="str">
        <f t="shared" si="89"/>
        <v/>
      </c>
      <c r="J65" s="15" t="str">
        <f t="shared" si="90"/>
        <v/>
      </c>
      <c r="K65" s="15" t="str">
        <f>IF(BJ65="1",COUNTIF(BJ$10:BJ65,"1"),"")</f>
        <v/>
      </c>
      <c r="L65" s="15" t="str">
        <f t="shared" si="91"/>
        <v/>
      </c>
      <c r="M65" s="15" t="str">
        <f t="shared" si="92"/>
        <v/>
      </c>
      <c r="N65" s="15" t="str">
        <f>IF(BK65="1",COUNTIF(BK$10:BK65,"1"),"")</f>
        <v/>
      </c>
      <c r="O65" s="15" t="str">
        <f t="shared" si="93"/>
        <v/>
      </c>
      <c r="P65" s="17" t="str">
        <f t="shared" si="94"/>
        <v/>
      </c>
      <c r="Q65" s="1"/>
      <c r="R65" s="229">
        <f t="shared" si="125"/>
        <v>8</v>
      </c>
      <c r="S65" s="230">
        <f t="shared" si="125"/>
        <v>0</v>
      </c>
      <c r="T65" s="230">
        <f t="shared" si="125"/>
        <v>0</v>
      </c>
      <c r="U65" s="230">
        <f t="shared" si="125"/>
        <v>0</v>
      </c>
      <c r="V65" s="230">
        <f t="shared" si="125"/>
        <v>0</v>
      </c>
      <c r="W65" s="230">
        <f t="shared" si="125"/>
        <v>0</v>
      </c>
      <c r="X65" s="231"/>
      <c r="Y65" s="229">
        <f t="shared" si="126"/>
        <v>8</v>
      </c>
      <c r="Z65" s="230">
        <f t="shared" si="126"/>
        <v>0</v>
      </c>
      <c r="AA65" s="230">
        <f t="shared" si="126"/>
        <v>0</v>
      </c>
      <c r="AB65" s="230">
        <f t="shared" si="126"/>
        <v>0</v>
      </c>
      <c r="AC65" s="230">
        <f t="shared" si="126"/>
        <v>0</v>
      </c>
      <c r="AD65" s="230">
        <f t="shared" si="126"/>
        <v>0</v>
      </c>
      <c r="AE65" s="231"/>
      <c r="AF65" s="230"/>
      <c r="AG65" s="230"/>
      <c r="AJ65" s="2" t="str">
        <f t="shared" si="77"/>
        <v/>
      </c>
      <c r="AK65" s="2" t="str">
        <f t="shared" si="78"/>
        <v/>
      </c>
      <c r="AL65" s="2" t="str">
        <f t="shared" si="63"/>
        <v/>
      </c>
      <c r="AM65" s="2" t="str">
        <f t="shared" si="42"/>
        <v/>
      </c>
      <c r="AN65" s="2" t="str">
        <f t="shared" si="43"/>
        <v/>
      </c>
      <c r="AO65" s="2" t="str">
        <f t="shared" si="44"/>
        <v/>
      </c>
      <c r="AP65" s="2" t="str">
        <f t="shared" si="45"/>
        <v/>
      </c>
      <c r="AQ65" s="2" t="str">
        <f t="shared" si="79"/>
        <v/>
      </c>
      <c r="AR65" s="2" t="str">
        <f t="shared" si="80"/>
        <v/>
      </c>
      <c r="AS65" s="2" t="str">
        <f t="shared" si="64"/>
        <v/>
      </c>
      <c r="AT65" s="2" t="str">
        <f t="shared" si="48"/>
        <v/>
      </c>
      <c r="AU65" s="2" t="str">
        <f t="shared" si="49"/>
        <v/>
      </c>
      <c r="AV65" s="2" t="str">
        <f t="shared" si="50"/>
        <v/>
      </c>
      <c r="AW65" s="2" t="str">
        <f t="shared" si="51"/>
        <v/>
      </c>
      <c r="AX65" s="2" t="str">
        <f t="shared" si="52"/>
        <v xml:space="preserve"> </v>
      </c>
      <c r="AY65" s="2" t="str">
        <f t="shared" si="127"/>
        <v xml:space="preserve"> </v>
      </c>
      <c r="AZ65" s="2" t="str">
        <f t="shared" si="128"/>
        <v xml:space="preserve"> </v>
      </c>
      <c r="BA65" s="2" t="str">
        <f t="shared" si="129"/>
        <v xml:space="preserve"> </v>
      </c>
      <c r="BB65" s="2"/>
      <c r="BC65" s="2" t="str">
        <f t="shared" si="53"/>
        <v/>
      </c>
      <c r="BD65" s="2" t="str">
        <f t="shared" si="54"/>
        <v/>
      </c>
      <c r="BE65" s="2" t="str">
        <f t="shared" si="55"/>
        <v/>
      </c>
      <c r="BF65" s="2" t="str">
        <f t="shared" si="56"/>
        <v/>
      </c>
      <c r="BG65" s="2"/>
      <c r="BJ65" s="11" t="str">
        <f t="shared" si="81"/>
        <v/>
      </c>
      <c r="BK65" s="13" t="str">
        <f t="shared" si="82"/>
        <v/>
      </c>
      <c r="BL65" s="4" t="str">
        <f t="shared" si="95"/>
        <v/>
      </c>
      <c r="BM65" s="4" t="str">
        <f t="shared" si="96"/>
        <v/>
      </c>
      <c r="BN65" s="4" t="str">
        <f t="shared" si="97"/>
        <v/>
      </c>
      <c r="BO65" s="7" t="str">
        <f t="shared" si="57"/>
        <v/>
      </c>
      <c r="BP65" s="7" t="str">
        <f t="shared" si="98"/>
        <v/>
      </c>
      <c r="BQ65" s="7" t="str">
        <f t="shared" si="76"/>
        <v/>
      </c>
      <c r="BR65" s="7" t="str">
        <f t="shared" si="99"/>
        <v/>
      </c>
      <c r="BS65" s="7" t="str">
        <f t="shared" si="100"/>
        <v/>
      </c>
      <c r="BT65" s="7" t="str">
        <f t="shared" si="101"/>
        <v/>
      </c>
      <c r="BU65" s="7" t="str">
        <f t="shared" si="59"/>
        <v/>
      </c>
      <c r="BV65" s="7" t="str">
        <f t="shared" si="60"/>
        <v/>
      </c>
      <c r="BW65" s="3" t="str">
        <f t="shared" si="102"/>
        <v/>
      </c>
      <c r="BX65" s="4" t="str">
        <f t="shared" si="103"/>
        <v/>
      </c>
      <c r="BY65" s="4" t="str">
        <f t="shared" si="104"/>
        <v/>
      </c>
      <c r="BZ65" s="5" t="str">
        <f t="shared" si="105"/>
        <v/>
      </c>
      <c r="CA65" s="3" t="str">
        <f t="shared" si="106"/>
        <v/>
      </c>
      <c r="CB65" s="5" t="str">
        <f t="shared" si="107"/>
        <v/>
      </c>
      <c r="CC65" s="7" t="str">
        <f t="shared" si="32"/>
        <v/>
      </c>
      <c r="CD65" s="7" t="str">
        <f t="shared" si="61"/>
        <v/>
      </c>
      <c r="CE65" s="7" t="str">
        <f t="shared" si="108"/>
        <v/>
      </c>
      <c r="CF65" s="7" t="str">
        <f t="shared" si="109"/>
        <v/>
      </c>
      <c r="CG65" s="7" t="str">
        <f t="shared" si="110"/>
        <v/>
      </c>
      <c r="CH65" s="7" t="str">
        <f t="shared" si="62"/>
        <v/>
      </c>
      <c r="CI65" s="7" t="str">
        <f t="shared" si="111"/>
        <v/>
      </c>
      <c r="CJ65" s="7" t="str">
        <f t="shared" si="112"/>
        <v/>
      </c>
      <c r="CK65" s="4"/>
      <c r="CL65" s="4" t="str">
        <f t="shared" si="38"/>
        <v/>
      </c>
      <c r="CM65" s="5" t="str">
        <f t="shared" si="113"/>
        <v/>
      </c>
      <c r="CN65" s="1" t="str">
        <f t="shared" si="67"/>
        <v/>
      </c>
      <c r="CO65" s="150" t="str">
        <f t="shared" si="68"/>
        <v/>
      </c>
      <c r="CP65" s="150" t="str">
        <f t="shared" si="69"/>
        <v/>
      </c>
      <c r="CQ65" s="7" t="str">
        <f t="shared" si="70"/>
        <v/>
      </c>
      <c r="CR65" s="7"/>
      <c r="CS65" s="7" t="str">
        <f t="shared" si="71"/>
        <v/>
      </c>
      <c r="CT65" s="7" t="str">
        <f t="shared" si="72"/>
        <v/>
      </c>
      <c r="CU65" s="7" t="str">
        <f t="shared" si="73"/>
        <v/>
      </c>
      <c r="CV65" s="7" t="str">
        <f t="shared" si="74"/>
        <v/>
      </c>
      <c r="CW65" s="7"/>
      <c r="CX65" s="7" t="str">
        <f t="shared" si="75"/>
        <v/>
      </c>
    </row>
    <row r="66" spans="1:102" ht="17.25" customHeight="1" x14ac:dyDescent="0.2">
      <c r="A66" s="8">
        <v>57</v>
      </c>
      <c r="B66" s="135"/>
      <c r="C66" s="41"/>
      <c r="D66" s="133"/>
      <c r="E66" s="39"/>
      <c r="F66" s="43"/>
      <c r="G66" s="133"/>
      <c r="H66" s="154"/>
      <c r="I66" s="16" t="str">
        <f t="shared" si="89"/>
        <v/>
      </c>
      <c r="J66" s="15" t="str">
        <f t="shared" si="90"/>
        <v/>
      </c>
      <c r="K66" s="15" t="str">
        <f>IF(BJ66="1",COUNTIF(BJ$10:BJ66,"1"),"")</f>
        <v/>
      </c>
      <c r="L66" s="15" t="str">
        <f t="shared" si="91"/>
        <v/>
      </c>
      <c r="M66" s="15" t="str">
        <f t="shared" si="92"/>
        <v/>
      </c>
      <c r="N66" s="15" t="str">
        <f>IF(BK66="1",COUNTIF(BK$10:BK66,"1"),"")</f>
        <v/>
      </c>
      <c r="O66" s="15" t="str">
        <f t="shared" si="93"/>
        <v/>
      </c>
      <c r="P66" s="17" t="str">
        <f t="shared" si="94"/>
        <v/>
      </c>
      <c r="Q66" s="1"/>
      <c r="R66" s="229">
        <f t="shared" si="125"/>
        <v>9</v>
      </c>
      <c r="S66" s="230">
        <f t="shared" si="125"/>
        <v>0</v>
      </c>
      <c r="T66" s="230">
        <f t="shared" si="125"/>
        <v>0</v>
      </c>
      <c r="U66" s="230">
        <f t="shared" si="125"/>
        <v>0</v>
      </c>
      <c r="V66" s="230">
        <f t="shared" si="125"/>
        <v>0</v>
      </c>
      <c r="W66" s="230">
        <f t="shared" si="125"/>
        <v>0</v>
      </c>
      <c r="X66" s="231"/>
      <c r="Y66" s="229">
        <f t="shared" si="126"/>
        <v>9</v>
      </c>
      <c r="Z66" s="230">
        <f t="shared" si="126"/>
        <v>0</v>
      </c>
      <c r="AA66" s="230">
        <f t="shared" si="126"/>
        <v>0</v>
      </c>
      <c r="AB66" s="230">
        <f t="shared" si="126"/>
        <v>0</v>
      </c>
      <c r="AC66" s="230">
        <f t="shared" si="126"/>
        <v>0</v>
      </c>
      <c r="AD66" s="230">
        <f t="shared" si="126"/>
        <v>0</v>
      </c>
      <c r="AE66" s="231"/>
      <c r="AF66" s="230"/>
      <c r="AG66" s="230"/>
      <c r="AJ66" s="2" t="str">
        <f t="shared" si="77"/>
        <v/>
      </c>
      <c r="AK66" s="2" t="str">
        <f t="shared" si="78"/>
        <v/>
      </c>
      <c r="AL66" s="2" t="str">
        <f t="shared" si="63"/>
        <v/>
      </c>
      <c r="AM66" s="2" t="str">
        <f t="shared" si="42"/>
        <v/>
      </c>
      <c r="AN66" s="2" t="str">
        <f t="shared" si="43"/>
        <v/>
      </c>
      <c r="AO66" s="2" t="str">
        <f t="shared" si="44"/>
        <v/>
      </c>
      <c r="AP66" s="2" t="str">
        <f t="shared" si="45"/>
        <v/>
      </c>
      <c r="AQ66" s="2" t="str">
        <f t="shared" si="79"/>
        <v/>
      </c>
      <c r="AR66" s="2" t="str">
        <f t="shared" si="80"/>
        <v/>
      </c>
      <c r="AS66" s="2" t="str">
        <f t="shared" si="64"/>
        <v/>
      </c>
      <c r="AT66" s="2" t="str">
        <f t="shared" si="48"/>
        <v/>
      </c>
      <c r="AU66" s="2" t="str">
        <f t="shared" si="49"/>
        <v/>
      </c>
      <c r="AV66" s="2" t="str">
        <f t="shared" si="50"/>
        <v/>
      </c>
      <c r="AW66" s="2" t="str">
        <f t="shared" si="51"/>
        <v/>
      </c>
      <c r="AX66" s="2" t="str">
        <f t="shared" si="52"/>
        <v xml:space="preserve"> </v>
      </c>
      <c r="AY66" s="2" t="str">
        <f t="shared" si="127"/>
        <v xml:space="preserve"> </v>
      </c>
      <c r="AZ66" s="2" t="str">
        <f t="shared" si="128"/>
        <v xml:space="preserve"> </v>
      </c>
      <c r="BA66" s="2" t="str">
        <f t="shared" si="129"/>
        <v xml:space="preserve"> </v>
      </c>
      <c r="BB66" s="2"/>
      <c r="BC66" s="2" t="str">
        <f t="shared" si="53"/>
        <v/>
      </c>
      <c r="BD66" s="2" t="str">
        <f t="shared" si="54"/>
        <v/>
      </c>
      <c r="BE66" s="2" t="str">
        <f t="shared" si="55"/>
        <v/>
      </c>
      <c r="BF66" s="2" t="str">
        <f t="shared" si="56"/>
        <v/>
      </c>
      <c r="BJ66" s="11" t="str">
        <f t="shared" si="81"/>
        <v/>
      </c>
      <c r="BK66" s="13" t="str">
        <f t="shared" si="82"/>
        <v/>
      </c>
      <c r="BL66" s="4" t="str">
        <f t="shared" si="95"/>
        <v/>
      </c>
      <c r="BM66" s="4" t="str">
        <f t="shared" si="96"/>
        <v/>
      </c>
      <c r="BN66" s="4" t="str">
        <f t="shared" si="97"/>
        <v/>
      </c>
      <c r="BO66" s="7" t="str">
        <f t="shared" si="57"/>
        <v/>
      </c>
      <c r="BP66" s="7" t="str">
        <f t="shared" si="98"/>
        <v/>
      </c>
      <c r="BQ66" s="7" t="str">
        <f t="shared" si="76"/>
        <v/>
      </c>
      <c r="BR66" s="7" t="str">
        <f t="shared" si="99"/>
        <v/>
      </c>
      <c r="BS66" s="7" t="str">
        <f t="shared" si="100"/>
        <v/>
      </c>
      <c r="BT66" s="7" t="str">
        <f t="shared" si="101"/>
        <v/>
      </c>
      <c r="BU66" s="7" t="str">
        <f t="shared" si="59"/>
        <v/>
      </c>
      <c r="BV66" s="7" t="str">
        <f t="shared" si="60"/>
        <v/>
      </c>
      <c r="BW66" s="3" t="str">
        <f t="shared" si="102"/>
        <v/>
      </c>
      <c r="BX66" s="4" t="str">
        <f t="shared" si="103"/>
        <v/>
      </c>
      <c r="BY66" s="4" t="str">
        <f t="shared" si="104"/>
        <v/>
      </c>
      <c r="BZ66" s="5" t="str">
        <f t="shared" si="105"/>
        <v/>
      </c>
      <c r="CA66" s="3" t="str">
        <f t="shared" si="106"/>
        <v/>
      </c>
      <c r="CB66" s="5" t="str">
        <f t="shared" si="107"/>
        <v/>
      </c>
      <c r="CC66" s="7" t="str">
        <f t="shared" si="32"/>
        <v/>
      </c>
      <c r="CD66" s="7" t="str">
        <f t="shared" si="61"/>
        <v/>
      </c>
      <c r="CE66" s="7" t="str">
        <f t="shared" si="108"/>
        <v/>
      </c>
      <c r="CF66" s="7" t="str">
        <f t="shared" si="109"/>
        <v/>
      </c>
      <c r="CG66" s="7" t="str">
        <f t="shared" si="110"/>
        <v/>
      </c>
      <c r="CH66" s="7" t="str">
        <f t="shared" si="62"/>
        <v/>
      </c>
      <c r="CI66" s="7" t="str">
        <f t="shared" si="111"/>
        <v/>
      </c>
      <c r="CJ66" s="7" t="str">
        <f t="shared" si="112"/>
        <v/>
      </c>
      <c r="CK66" s="4"/>
      <c r="CL66" s="4" t="str">
        <f t="shared" si="38"/>
        <v/>
      </c>
      <c r="CM66" s="5" t="str">
        <f t="shared" si="113"/>
        <v/>
      </c>
      <c r="CN66" s="1" t="str">
        <f t="shared" si="67"/>
        <v/>
      </c>
      <c r="CO66" s="150" t="str">
        <f t="shared" si="68"/>
        <v/>
      </c>
      <c r="CP66" s="150" t="str">
        <f t="shared" si="69"/>
        <v/>
      </c>
      <c r="CQ66" s="7" t="str">
        <f t="shared" si="70"/>
        <v/>
      </c>
      <c r="CR66" s="7"/>
      <c r="CS66" s="7" t="str">
        <f t="shared" si="71"/>
        <v/>
      </c>
      <c r="CT66" s="7" t="str">
        <f t="shared" si="72"/>
        <v/>
      </c>
      <c r="CU66" s="7" t="str">
        <f t="shared" si="73"/>
        <v/>
      </c>
      <c r="CV66" s="7" t="str">
        <f t="shared" si="74"/>
        <v/>
      </c>
      <c r="CW66" s="7"/>
      <c r="CX66" s="7" t="str">
        <f t="shared" si="75"/>
        <v/>
      </c>
    </row>
    <row r="67" spans="1:102" ht="17.25" customHeight="1" x14ac:dyDescent="0.2">
      <c r="A67" s="8">
        <v>58</v>
      </c>
      <c r="B67" s="135"/>
      <c r="C67" s="41"/>
      <c r="D67" s="133"/>
      <c r="E67" s="39"/>
      <c r="F67" s="43"/>
      <c r="G67" s="133"/>
      <c r="H67" s="154"/>
      <c r="I67" s="16" t="str">
        <f t="shared" si="89"/>
        <v/>
      </c>
      <c r="J67" s="15" t="str">
        <f t="shared" si="90"/>
        <v/>
      </c>
      <c r="K67" s="15" t="str">
        <f>IF(BJ67="1",COUNTIF(BJ$10:BJ67,"1"),"")</f>
        <v/>
      </c>
      <c r="L67" s="15" t="str">
        <f t="shared" si="91"/>
        <v/>
      </c>
      <c r="M67" s="15" t="str">
        <f t="shared" si="92"/>
        <v/>
      </c>
      <c r="N67" s="15" t="str">
        <f>IF(BK67="1",COUNTIF(BK$10:BK67,"1"),"")</f>
        <v/>
      </c>
      <c r="O67" s="15" t="str">
        <f t="shared" si="93"/>
        <v/>
      </c>
      <c r="P67" s="17" t="str">
        <f t="shared" si="94"/>
        <v/>
      </c>
      <c r="Q67" s="1"/>
      <c r="R67" s="229">
        <f t="shared" si="125"/>
        <v>10</v>
      </c>
      <c r="S67" s="230">
        <f t="shared" si="125"/>
        <v>0</v>
      </c>
      <c r="T67" s="230">
        <f t="shared" si="125"/>
        <v>0</v>
      </c>
      <c r="U67" s="230">
        <f t="shared" si="125"/>
        <v>0</v>
      </c>
      <c r="V67" s="230">
        <f t="shared" si="125"/>
        <v>0</v>
      </c>
      <c r="W67" s="230">
        <f t="shared" si="125"/>
        <v>0</v>
      </c>
      <c r="X67" s="231"/>
      <c r="Y67" s="229">
        <f t="shared" si="126"/>
        <v>10</v>
      </c>
      <c r="Z67" s="230">
        <f t="shared" si="126"/>
        <v>0</v>
      </c>
      <c r="AA67" s="230">
        <f t="shared" si="126"/>
        <v>0</v>
      </c>
      <c r="AB67" s="230">
        <f t="shared" si="126"/>
        <v>0</v>
      </c>
      <c r="AC67" s="230">
        <f t="shared" si="126"/>
        <v>0</v>
      </c>
      <c r="AD67" s="230">
        <f t="shared" si="126"/>
        <v>0</v>
      </c>
      <c r="AE67" s="231"/>
      <c r="AF67" s="230"/>
      <c r="AG67" s="230"/>
      <c r="AJ67" s="2" t="str">
        <f t="shared" si="77"/>
        <v/>
      </c>
      <c r="AK67" s="2" t="str">
        <f t="shared" si="78"/>
        <v/>
      </c>
      <c r="AL67" s="2" t="str">
        <f t="shared" si="63"/>
        <v/>
      </c>
      <c r="AM67" s="2" t="str">
        <f t="shared" si="42"/>
        <v/>
      </c>
      <c r="AN67" s="2" t="str">
        <f t="shared" si="43"/>
        <v/>
      </c>
      <c r="AO67" s="2" t="str">
        <f t="shared" si="44"/>
        <v/>
      </c>
      <c r="AP67" s="2" t="str">
        <f t="shared" si="45"/>
        <v/>
      </c>
      <c r="AQ67" s="2" t="str">
        <f t="shared" si="79"/>
        <v/>
      </c>
      <c r="AR67" s="2" t="str">
        <f t="shared" si="80"/>
        <v/>
      </c>
      <c r="AS67" s="2" t="str">
        <f t="shared" si="64"/>
        <v/>
      </c>
      <c r="AT67" s="2" t="str">
        <f t="shared" si="48"/>
        <v/>
      </c>
      <c r="AU67" s="2" t="str">
        <f t="shared" si="49"/>
        <v/>
      </c>
      <c r="AV67" s="2" t="str">
        <f t="shared" si="50"/>
        <v/>
      </c>
      <c r="AW67" s="2" t="str">
        <f t="shared" si="51"/>
        <v/>
      </c>
      <c r="AX67" s="2" t="str">
        <f t="shared" si="52"/>
        <v xml:space="preserve"> </v>
      </c>
      <c r="AY67" s="2" t="str">
        <f t="shared" si="127"/>
        <v xml:space="preserve"> </v>
      </c>
      <c r="AZ67" s="2" t="str">
        <f t="shared" si="128"/>
        <v xml:space="preserve"> </v>
      </c>
      <c r="BA67" s="2" t="str">
        <f t="shared" si="129"/>
        <v xml:space="preserve"> </v>
      </c>
      <c r="BB67" s="2"/>
      <c r="BC67" s="2" t="str">
        <f t="shared" si="53"/>
        <v/>
      </c>
      <c r="BD67" s="2" t="str">
        <f t="shared" si="54"/>
        <v/>
      </c>
      <c r="BE67" s="2" t="str">
        <f t="shared" si="55"/>
        <v/>
      </c>
      <c r="BF67" s="2" t="str">
        <f t="shared" si="56"/>
        <v/>
      </c>
      <c r="BJ67" s="11" t="str">
        <f t="shared" si="81"/>
        <v/>
      </c>
      <c r="BK67" s="13" t="str">
        <f t="shared" si="82"/>
        <v/>
      </c>
      <c r="BL67" s="4" t="str">
        <f t="shared" si="95"/>
        <v/>
      </c>
      <c r="BM67" s="4" t="str">
        <f t="shared" si="96"/>
        <v/>
      </c>
      <c r="BN67" s="4" t="str">
        <f t="shared" si="97"/>
        <v/>
      </c>
      <c r="BO67" s="7" t="str">
        <f t="shared" si="57"/>
        <v/>
      </c>
      <c r="BP67" s="7" t="str">
        <f t="shared" si="98"/>
        <v/>
      </c>
      <c r="BQ67" s="7" t="str">
        <f t="shared" si="76"/>
        <v/>
      </c>
      <c r="BR67" s="7" t="str">
        <f t="shared" si="99"/>
        <v/>
      </c>
      <c r="BS67" s="7" t="str">
        <f t="shared" si="100"/>
        <v/>
      </c>
      <c r="BT67" s="7" t="str">
        <f t="shared" si="101"/>
        <v/>
      </c>
      <c r="BU67" s="7" t="str">
        <f t="shared" si="59"/>
        <v/>
      </c>
      <c r="BV67" s="7" t="str">
        <f t="shared" si="60"/>
        <v/>
      </c>
      <c r="BW67" s="3" t="str">
        <f t="shared" si="102"/>
        <v/>
      </c>
      <c r="BX67" s="4" t="str">
        <f t="shared" si="103"/>
        <v/>
      </c>
      <c r="BY67" s="4" t="str">
        <f t="shared" si="104"/>
        <v/>
      </c>
      <c r="BZ67" s="5" t="str">
        <f t="shared" si="105"/>
        <v/>
      </c>
      <c r="CA67" s="3" t="str">
        <f t="shared" si="106"/>
        <v/>
      </c>
      <c r="CB67" s="5" t="str">
        <f t="shared" si="107"/>
        <v/>
      </c>
      <c r="CC67" s="7" t="str">
        <f t="shared" si="32"/>
        <v/>
      </c>
      <c r="CD67" s="7" t="str">
        <f t="shared" si="61"/>
        <v/>
      </c>
      <c r="CE67" s="7" t="str">
        <f t="shared" si="108"/>
        <v/>
      </c>
      <c r="CF67" s="7" t="str">
        <f t="shared" si="109"/>
        <v/>
      </c>
      <c r="CG67" s="7" t="str">
        <f t="shared" si="110"/>
        <v/>
      </c>
      <c r="CH67" s="7" t="str">
        <f t="shared" si="62"/>
        <v/>
      </c>
      <c r="CI67" s="7" t="str">
        <f t="shared" si="111"/>
        <v/>
      </c>
      <c r="CJ67" s="7" t="str">
        <f t="shared" si="112"/>
        <v/>
      </c>
      <c r="CK67" s="4"/>
      <c r="CL67" s="4" t="str">
        <f t="shared" si="38"/>
        <v/>
      </c>
      <c r="CM67" s="5" t="str">
        <f t="shared" si="113"/>
        <v/>
      </c>
      <c r="CN67" s="1" t="str">
        <f t="shared" si="67"/>
        <v/>
      </c>
      <c r="CO67" s="150" t="str">
        <f t="shared" si="68"/>
        <v/>
      </c>
      <c r="CP67" s="150" t="str">
        <f t="shared" si="69"/>
        <v/>
      </c>
      <c r="CQ67" s="7" t="str">
        <f t="shared" si="70"/>
        <v/>
      </c>
      <c r="CR67" s="7"/>
      <c r="CS67" s="7" t="str">
        <f t="shared" si="71"/>
        <v/>
      </c>
      <c r="CT67" s="7" t="str">
        <f t="shared" si="72"/>
        <v/>
      </c>
      <c r="CU67" s="7" t="str">
        <f t="shared" si="73"/>
        <v/>
      </c>
      <c r="CV67" s="7" t="str">
        <f t="shared" si="74"/>
        <v/>
      </c>
      <c r="CW67" s="7"/>
      <c r="CX67" s="7" t="str">
        <f t="shared" si="75"/>
        <v/>
      </c>
    </row>
    <row r="68" spans="1:102" ht="17.25" customHeight="1" x14ac:dyDescent="0.2">
      <c r="A68" s="8">
        <v>59</v>
      </c>
      <c r="B68" s="135"/>
      <c r="C68" s="41"/>
      <c r="D68" s="133"/>
      <c r="E68" s="39"/>
      <c r="F68" s="43"/>
      <c r="G68" s="133"/>
      <c r="H68" s="154"/>
      <c r="I68" s="16" t="str">
        <f t="shared" si="89"/>
        <v/>
      </c>
      <c r="J68" s="15" t="str">
        <f t="shared" si="90"/>
        <v/>
      </c>
      <c r="K68" s="15" t="str">
        <f>IF(BJ68="1",COUNTIF(BJ$10:BJ68,"1"),"")</f>
        <v/>
      </c>
      <c r="L68" s="15" t="str">
        <f t="shared" si="91"/>
        <v/>
      </c>
      <c r="M68" s="15" t="str">
        <f t="shared" si="92"/>
        <v/>
      </c>
      <c r="N68" s="15" t="str">
        <f>IF(BK68="1",COUNTIF(BK$10:BK68,"1"),"")</f>
        <v/>
      </c>
      <c r="O68" s="15" t="str">
        <f t="shared" si="93"/>
        <v/>
      </c>
      <c r="P68" s="17" t="str">
        <f t="shared" si="94"/>
        <v/>
      </c>
      <c r="Q68" s="1"/>
      <c r="R68" s="229">
        <f t="shared" si="125"/>
        <v>11</v>
      </c>
      <c r="S68" s="230">
        <f t="shared" si="125"/>
        <v>0</v>
      </c>
      <c r="T68" s="230">
        <f t="shared" si="125"/>
        <v>0</v>
      </c>
      <c r="U68" s="230">
        <f t="shared" si="125"/>
        <v>0</v>
      </c>
      <c r="V68" s="230">
        <f t="shared" si="125"/>
        <v>0</v>
      </c>
      <c r="W68" s="230">
        <f t="shared" si="125"/>
        <v>0</v>
      </c>
      <c r="X68" s="231"/>
      <c r="Y68" s="229">
        <f t="shared" si="126"/>
        <v>11</v>
      </c>
      <c r="Z68" s="230">
        <f t="shared" si="126"/>
        <v>0</v>
      </c>
      <c r="AA68" s="230">
        <f t="shared" si="126"/>
        <v>0</v>
      </c>
      <c r="AB68" s="230">
        <f t="shared" si="126"/>
        <v>0</v>
      </c>
      <c r="AC68" s="230">
        <f t="shared" si="126"/>
        <v>0</v>
      </c>
      <c r="AD68" s="230">
        <f t="shared" si="126"/>
        <v>0</v>
      </c>
      <c r="AE68" s="231"/>
      <c r="AF68" s="230"/>
      <c r="AG68" s="230"/>
      <c r="AJ68" s="2" t="str">
        <f t="shared" si="77"/>
        <v/>
      </c>
      <c r="AK68" s="2" t="str">
        <f t="shared" si="78"/>
        <v/>
      </c>
      <c r="AL68" s="2" t="str">
        <f t="shared" si="63"/>
        <v/>
      </c>
      <c r="AM68" s="2" t="str">
        <f t="shared" si="42"/>
        <v/>
      </c>
      <c r="AN68" s="2" t="str">
        <f t="shared" si="43"/>
        <v/>
      </c>
      <c r="AO68" s="2" t="str">
        <f t="shared" si="44"/>
        <v/>
      </c>
      <c r="AP68" s="2" t="str">
        <f t="shared" si="45"/>
        <v/>
      </c>
      <c r="AQ68" s="2" t="str">
        <f t="shared" si="79"/>
        <v/>
      </c>
      <c r="AR68" s="2" t="str">
        <f t="shared" si="80"/>
        <v/>
      </c>
      <c r="AS68" s="2" t="str">
        <f t="shared" si="64"/>
        <v/>
      </c>
      <c r="AT68" s="2" t="str">
        <f t="shared" si="48"/>
        <v/>
      </c>
      <c r="AU68" s="2" t="str">
        <f t="shared" si="49"/>
        <v/>
      </c>
      <c r="AV68" s="2" t="str">
        <f t="shared" si="50"/>
        <v/>
      </c>
      <c r="AW68" s="2" t="str">
        <f t="shared" si="51"/>
        <v/>
      </c>
      <c r="AX68" s="2" t="str">
        <f t="shared" si="52"/>
        <v xml:space="preserve"> </v>
      </c>
      <c r="AY68" s="2" t="str">
        <f t="shared" si="127"/>
        <v xml:space="preserve"> </v>
      </c>
      <c r="AZ68" s="2" t="str">
        <f t="shared" si="128"/>
        <v xml:space="preserve"> </v>
      </c>
      <c r="BA68" s="2" t="str">
        <f t="shared" si="129"/>
        <v xml:space="preserve"> </v>
      </c>
      <c r="BB68" s="2"/>
      <c r="BC68" s="2" t="str">
        <f t="shared" si="53"/>
        <v/>
      </c>
      <c r="BD68" s="2" t="str">
        <f t="shared" si="54"/>
        <v/>
      </c>
      <c r="BE68" s="2" t="str">
        <f t="shared" si="55"/>
        <v/>
      </c>
      <c r="BF68" s="2" t="str">
        <f t="shared" si="56"/>
        <v/>
      </c>
      <c r="BJ68" s="11" t="str">
        <f t="shared" si="81"/>
        <v/>
      </c>
      <c r="BK68" s="13" t="str">
        <f t="shared" si="82"/>
        <v/>
      </c>
      <c r="BL68" s="4" t="str">
        <f t="shared" si="95"/>
        <v/>
      </c>
      <c r="BM68" s="4" t="str">
        <f t="shared" si="96"/>
        <v/>
      </c>
      <c r="BN68" s="4" t="str">
        <f t="shared" si="97"/>
        <v/>
      </c>
      <c r="BO68" s="7" t="str">
        <f t="shared" si="57"/>
        <v/>
      </c>
      <c r="BP68" s="7" t="str">
        <f t="shared" si="98"/>
        <v/>
      </c>
      <c r="BQ68" s="7" t="str">
        <f t="shared" si="76"/>
        <v/>
      </c>
      <c r="BR68" s="7" t="str">
        <f t="shared" si="99"/>
        <v/>
      </c>
      <c r="BS68" s="7" t="str">
        <f t="shared" si="100"/>
        <v/>
      </c>
      <c r="BT68" s="7" t="str">
        <f t="shared" si="101"/>
        <v/>
      </c>
      <c r="BU68" s="7" t="str">
        <f t="shared" si="59"/>
        <v/>
      </c>
      <c r="BV68" s="7" t="str">
        <f t="shared" si="60"/>
        <v/>
      </c>
      <c r="BW68" s="3" t="str">
        <f t="shared" si="102"/>
        <v/>
      </c>
      <c r="BX68" s="4" t="str">
        <f t="shared" si="103"/>
        <v/>
      </c>
      <c r="BY68" s="4" t="str">
        <f t="shared" si="104"/>
        <v/>
      </c>
      <c r="BZ68" s="5" t="str">
        <f t="shared" si="105"/>
        <v/>
      </c>
      <c r="CA68" s="3" t="str">
        <f t="shared" si="106"/>
        <v/>
      </c>
      <c r="CB68" s="5" t="str">
        <f t="shared" si="107"/>
        <v/>
      </c>
      <c r="CC68" s="7" t="str">
        <f t="shared" si="32"/>
        <v/>
      </c>
      <c r="CD68" s="7" t="str">
        <f t="shared" si="61"/>
        <v/>
      </c>
      <c r="CE68" s="7" t="str">
        <f t="shared" si="108"/>
        <v/>
      </c>
      <c r="CF68" s="7" t="str">
        <f t="shared" si="109"/>
        <v/>
      </c>
      <c r="CG68" s="7" t="str">
        <f t="shared" si="110"/>
        <v/>
      </c>
      <c r="CH68" s="7" t="str">
        <f t="shared" si="62"/>
        <v/>
      </c>
      <c r="CI68" s="7" t="str">
        <f t="shared" si="111"/>
        <v/>
      </c>
      <c r="CJ68" s="7" t="str">
        <f t="shared" si="112"/>
        <v/>
      </c>
      <c r="CK68" s="4"/>
      <c r="CL68" s="4" t="str">
        <f t="shared" si="38"/>
        <v/>
      </c>
      <c r="CM68" s="5" t="str">
        <f t="shared" si="113"/>
        <v/>
      </c>
      <c r="CN68" s="1" t="str">
        <f t="shared" si="67"/>
        <v/>
      </c>
      <c r="CO68" s="150" t="str">
        <f t="shared" si="68"/>
        <v/>
      </c>
      <c r="CP68" s="150" t="str">
        <f t="shared" si="69"/>
        <v/>
      </c>
      <c r="CQ68" s="7" t="str">
        <f t="shared" si="70"/>
        <v/>
      </c>
      <c r="CR68" s="7"/>
      <c r="CS68" s="7" t="str">
        <f t="shared" si="71"/>
        <v/>
      </c>
      <c r="CT68" s="7" t="str">
        <f t="shared" si="72"/>
        <v/>
      </c>
      <c r="CU68" s="7" t="str">
        <f t="shared" si="73"/>
        <v/>
      </c>
      <c r="CV68" s="7" t="str">
        <f t="shared" si="74"/>
        <v/>
      </c>
      <c r="CW68" s="7"/>
      <c r="CX68" s="7" t="str">
        <f t="shared" si="75"/>
        <v/>
      </c>
    </row>
    <row r="69" spans="1:102" ht="17.25" customHeight="1" x14ac:dyDescent="0.2">
      <c r="A69" s="8">
        <v>60</v>
      </c>
      <c r="B69" s="135"/>
      <c r="C69" s="41"/>
      <c r="D69" s="133"/>
      <c r="E69" s="39"/>
      <c r="F69" s="43"/>
      <c r="G69" s="133"/>
      <c r="H69" s="154"/>
      <c r="I69" s="16" t="str">
        <f t="shared" si="89"/>
        <v/>
      </c>
      <c r="J69" s="15" t="str">
        <f t="shared" si="90"/>
        <v/>
      </c>
      <c r="K69" s="15" t="str">
        <f>IF(BJ69="1",COUNTIF(BJ$10:BJ69,"1"),"")</f>
        <v/>
      </c>
      <c r="L69" s="15" t="str">
        <f t="shared" si="91"/>
        <v/>
      </c>
      <c r="M69" s="15" t="str">
        <f t="shared" si="92"/>
        <v/>
      </c>
      <c r="N69" s="15" t="str">
        <f>IF(BK69="1",COUNTIF(BK$10:BK69,"1"),"")</f>
        <v/>
      </c>
      <c r="O69" s="15" t="str">
        <f t="shared" si="93"/>
        <v/>
      </c>
      <c r="P69" s="17" t="str">
        <f t="shared" si="94"/>
        <v/>
      </c>
      <c r="Q69" s="1"/>
      <c r="R69" s="229">
        <f t="shared" si="125"/>
        <v>12</v>
      </c>
      <c r="S69" s="230">
        <f t="shared" si="125"/>
        <v>0</v>
      </c>
      <c r="T69" s="230">
        <f t="shared" si="125"/>
        <v>0</v>
      </c>
      <c r="U69" s="230">
        <f t="shared" si="125"/>
        <v>0</v>
      </c>
      <c r="V69" s="230">
        <f t="shared" si="125"/>
        <v>0</v>
      </c>
      <c r="W69" s="230">
        <f t="shared" si="125"/>
        <v>0</v>
      </c>
      <c r="X69" s="231"/>
      <c r="Y69" s="229">
        <f t="shared" si="126"/>
        <v>12</v>
      </c>
      <c r="Z69" s="230">
        <f t="shared" si="126"/>
        <v>0</v>
      </c>
      <c r="AA69" s="230">
        <f t="shared" si="126"/>
        <v>0</v>
      </c>
      <c r="AB69" s="230">
        <f t="shared" si="126"/>
        <v>0</v>
      </c>
      <c r="AC69" s="230">
        <f t="shared" si="126"/>
        <v>0</v>
      </c>
      <c r="AD69" s="230">
        <f t="shared" si="126"/>
        <v>0</v>
      </c>
      <c r="AE69" s="231"/>
      <c r="AF69" s="230"/>
      <c r="AG69" s="230"/>
      <c r="AJ69" s="2" t="str">
        <f t="shared" si="77"/>
        <v/>
      </c>
      <c r="AK69" s="2" t="str">
        <f t="shared" si="78"/>
        <v/>
      </c>
      <c r="AL69" s="2" t="str">
        <f t="shared" si="63"/>
        <v/>
      </c>
      <c r="AM69" s="2" t="str">
        <f t="shared" si="42"/>
        <v/>
      </c>
      <c r="AN69" s="2" t="str">
        <f t="shared" si="43"/>
        <v/>
      </c>
      <c r="AO69" s="2" t="str">
        <f t="shared" si="44"/>
        <v/>
      </c>
      <c r="AP69" s="2" t="str">
        <f t="shared" si="45"/>
        <v/>
      </c>
      <c r="AQ69" s="2" t="str">
        <f t="shared" si="79"/>
        <v/>
      </c>
      <c r="AR69" s="2" t="str">
        <f t="shared" si="80"/>
        <v/>
      </c>
      <c r="AS69" s="2" t="str">
        <f t="shared" si="64"/>
        <v/>
      </c>
      <c r="AT69" s="2" t="str">
        <f t="shared" si="48"/>
        <v/>
      </c>
      <c r="AU69" s="2" t="str">
        <f t="shared" si="49"/>
        <v/>
      </c>
      <c r="AV69" s="2" t="str">
        <f t="shared" si="50"/>
        <v/>
      </c>
      <c r="AW69" s="2" t="str">
        <f t="shared" si="51"/>
        <v/>
      </c>
      <c r="AX69" s="2" t="str">
        <f t="shared" si="52"/>
        <v xml:space="preserve"> </v>
      </c>
      <c r="AY69" s="2" t="str">
        <f t="shared" si="127"/>
        <v xml:space="preserve"> </v>
      </c>
      <c r="AZ69" s="2" t="str">
        <f t="shared" si="128"/>
        <v xml:space="preserve"> </v>
      </c>
      <c r="BA69" s="2" t="str">
        <f t="shared" si="129"/>
        <v xml:space="preserve"> </v>
      </c>
      <c r="BB69" s="2"/>
      <c r="BC69" s="2" t="str">
        <f t="shared" si="53"/>
        <v/>
      </c>
      <c r="BD69" s="2" t="str">
        <f t="shared" si="54"/>
        <v/>
      </c>
      <c r="BE69" s="2" t="str">
        <f t="shared" si="55"/>
        <v/>
      </c>
      <c r="BF69" s="2" t="str">
        <f t="shared" si="56"/>
        <v/>
      </c>
      <c r="BJ69" s="11" t="str">
        <f t="shared" si="81"/>
        <v/>
      </c>
      <c r="BK69" s="13" t="str">
        <f t="shared" si="82"/>
        <v/>
      </c>
      <c r="BL69" s="4" t="str">
        <f t="shared" si="95"/>
        <v/>
      </c>
      <c r="BM69" s="4" t="str">
        <f t="shared" si="96"/>
        <v/>
      </c>
      <c r="BN69" s="4" t="str">
        <f t="shared" si="97"/>
        <v/>
      </c>
      <c r="BO69" s="7" t="str">
        <f t="shared" si="57"/>
        <v/>
      </c>
      <c r="BP69" s="7" t="str">
        <f t="shared" si="98"/>
        <v/>
      </c>
      <c r="BQ69" s="7" t="str">
        <f t="shared" si="76"/>
        <v/>
      </c>
      <c r="BR69" s="7" t="str">
        <f t="shared" si="99"/>
        <v/>
      </c>
      <c r="BS69" s="7" t="str">
        <f t="shared" si="100"/>
        <v/>
      </c>
      <c r="BT69" s="7" t="str">
        <f t="shared" si="101"/>
        <v/>
      </c>
      <c r="BU69" s="7" t="str">
        <f t="shared" si="59"/>
        <v/>
      </c>
      <c r="BV69" s="7" t="str">
        <f t="shared" si="60"/>
        <v/>
      </c>
      <c r="BW69" s="3" t="str">
        <f t="shared" si="102"/>
        <v/>
      </c>
      <c r="BX69" s="4" t="str">
        <f t="shared" si="103"/>
        <v/>
      </c>
      <c r="BY69" s="4" t="str">
        <f t="shared" si="104"/>
        <v/>
      </c>
      <c r="BZ69" s="5" t="str">
        <f t="shared" si="105"/>
        <v/>
      </c>
      <c r="CA69" s="3" t="str">
        <f t="shared" si="106"/>
        <v/>
      </c>
      <c r="CB69" s="5" t="str">
        <f t="shared" si="107"/>
        <v/>
      </c>
      <c r="CC69" s="7" t="str">
        <f t="shared" si="32"/>
        <v/>
      </c>
      <c r="CD69" s="7" t="str">
        <f t="shared" si="61"/>
        <v/>
      </c>
      <c r="CE69" s="7" t="str">
        <f t="shared" si="108"/>
        <v/>
      </c>
      <c r="CF69" s="7" t="str">
        <f t="shared" si="109"/>
        <v/>
      </c>
      <c r="CG69" s="7" t="str">
        <f t="shared" si="110"/>
        <v/>
      </c>
      <c r="CH69" s="7" t="str">
        <f t="shared" si="62"/>
        <v/>
      </c>
      <c r="CI69" s="7" t="str">
        <f t="shared" si="111"/>
        <v/>
      </c>
      <c r="CJ69" s="7" t="str">
        <f t="shared" si="112"/>
        <v/>
      </c>
      <c r="CK69" s="4"/>
      <c r="CL69" s="4" t="str">
        <f t="shared" si="38"/>
        <v/>
      </c>
      <c r="CM69" s="5" t="str">
        <f t="shared" si="113"/>
        <v/>
      </c>
      <c r="CN69" s="1" t="str">
        <f t="shared" si="67"/>
        <v/>
      </c>
      <c r="CO69" s="150" t="str">
        <f t="shared" si="68"/>
        <v/>
      </c>
      <c r="CP69" s="150" t="str">
        <f t="shared" si="69"/>
        <v/>
      </c>
      <c r="CQ69" s="7" t="str">
        <f t="shared" si="70"/>
        <v/>
      </c>
      <c r="CR69" s="7"/>
      <c r="CS69" s="7" t="str">
        <f t="shared" si="71"/>
        <v/>
      </c>
      <c r="CT69" s="7" t="str">
        <f t="shared" si="72"/>
        <v/>
      </c>
      <c r="CU69" s="7" t="str">
        <f t="shared" si="73"/>
        <v/>
      </c>
      <c r="CV69" s="7" t="str">
        <f t="shared" si="74"/>
        <v/>
      </c>
      <c r="CW69" s="7"/>
      <c r="CX69" s="7" t="str">
        <f t="shared" si="75"/>
        <v/>
      </c>
    </row>
    <row r="70" spans="1:102" ht="17.25" customHeight="1" x14ac:dyDescent="0.2">
      <c r="A70" s="8">
        <v>61</v>
      </c>
      <c r="B70" s="135"/>
      <c r="C70" s="41"/>
      <c r="D70" s="133"/>
      <c r="E70" s="39"/>
      <c r="F70" s="43"/>
      <c r="G70" s="133"/>
      <c r="H70" s="154"/>
      <c r="I70" s="16" t="str">
        <f t="shared" si="89"/>
        <v/>
      </c>
      <c r="J70" s="15" t="str">
        <f t="shared" si="90"/>
        <v/>
      </c>
      <c r="K70" s="15" t="str">
        <f>IF(BJ70="1",COUNTIF(BJ$10:BJ70,"1"),"")</f>
        <v/>
      </c>
      <c r="L70" s="15" t="str">
        <f t="shared" si="91"/>
        <v/>
      </c>
      <c r="M70" s="15" t="str">
        <f t="shared" si="92"/>
        <v/>
      </c>
      <c r="N70" s="15" t="str">
        <f>IF(BK70="1",COUNTIF(BK$10:BK70,"1"),"")</f>
        <v/>
      </c>
      <c r="O70" s="15" t="str">
        <f t="shared" si="93"/>
        <v/>
      </c>
      <c r="P70" s="17" t="str">
        <f t="shared" si="94"/>
        <v/>
      </c>
      <c r="Q70" s="1"/>
      <c r="R70" s="229">
        <f t="shared" si="125"/>
        <v>13</v>
      </c>
      <c r="S70" s="230">
        <f t="shared" si="125"/>
        <v>0</v>
      </c>
      <c r="T70" s="230">
        <f t="shared" si="125"/>
        <v>0</v>
      </c>
      <c r="U70" s="230">
        <f t="shared" si="125"/>
        <v>0</v>
      </c>
      <c r="V70" s="230">
        <f t="shared" si="125"/>
        <v>0</v>
      </c>
      <c r="W70" s="230">
        <f t="shared" si="125"/>
        <v>0</v>
      </c>
      <c r="X70" s="231"/>
      <c r="Y70" s="229">
        <f t="shared" si="126"/>
        <v>13</v>
      </c>
      <c r="Z70" s="230">
        <f t="shared" si="126"/>
        <v>0</v>
      </c>
      <c r="AA70" s="230">
        <f t="shared" si="126"/>
        <v>0</v>
      </c>
      <c r="AB70" s="230">
        <f t="shared" si="126"/>
        <v>0</v>
      </c>
      <c r="AC70" s="230">
        <f t="shared" si="126"/>
        <v>0</v>
      </c>
      <c r="AD70" s="230">
        <f t="shared" si="126"/>
        <v>0</v>
      </c>
      <c r="AE70" s="231"/>
      <c r="AF70" s="230"/>
      <c r="AG70" s="230"/>
      <c r="AJ70" s="2" t="str">
        <f t="shared" si="77"/>
        <v/>
      </c>
      <c r="AK70" s="2" t="str">
        <f t="shared" si="78"/>
        <v/>
      </c>
      <c r="AL70" s="2" t="str">
        <f t="shared" si="63"/>
        <v/>
      </c>
      <c r="AM70" s="2" t="str">
        <f t="shared" si="42"/>
        <v/>
      </c>
      <c r="AN70" s="2" t="str">
        <f t="shared" si="43"/>
        <v/>
      </c>
      <c r="AO70" s="2" t="str">
        <f t="shared" si="44"/>
        <v/>
      </c>
      <c r="AP70" s="2" t="str">
        <f t="shared" si="45"/>
        <v/>
      </c>
      <c r="AQ70" s="2" t="str">
        <f t="shared" si="79"/>
        <v/>
      </c>
      <c r="AR70" s="2" t="str">
        <f t="shared" si="80"/>
        <v/>
      </c>
      <c r="AS70" s="2" t="str">
        <f t="shared" si="64"/>
        <v/>
      </c>
      <c r="AT70" s="2" t="str">
        <f t="shared" si="48"/>
        <v/>
      </c>
      <c r="AU70" s="2" t="str">
        <f t="shared" si="49"/>
        <v/>
      </c>
      <c r="AV70" s="2" t="str">
        <f t="shared" si="50"/>
        <v/>
      </c>
      <c r="AW70" s="2" t="str">
        <f t="shared" si="51"/>
        <v/>
      </c>
      <c r="AX70" s="2" t="str">
        <f t="shared" si="52"/>
        <v xml:space="preserve"> </v>
      </c>
      <c r="AY70" s="2" t="str">
        <f t="shared" si="127"/>
        <v xml:space="preserve"> </v>
      </c>
      <c r="AZ70" s="2" t="str">
        <f t="shared" si="128"/>
        <v xml:space="preserve"> </v>
      </c>
      <c r="BA70" s="2" t="str">
        <f t="shared" si="129"/>
        <v xml:space="preserve"> </v>
      </c>
      <c r="BB70" s="2"/>
      <c r="BC70" s="2" t="str">
        <f t="shared" si="53"/>
        <v/>
      </c>
      <c r="BD70" s="2" t="str">
        <f t="shared" si="54"/>
        <v/>
      </c>
      <c r="BE70" s="2" t="str">
        <f t="shared" si="55"/>
        <v/>
      </c>
      <c r="BF70" s="2" t="str">
        <f t="shared" si="56"/>
        <v/>
      </c>
      <c r="BG70" s="2"/>
      <c r="BJ70" s="11" t="str">
        <f t="shared" si="81"/>
        <v/>
      </c>
      <c r="BK70" s="13" t="str">
        <f t="shared" si="82"/>
        <v/>
      </c>
      <c r="BL70" s="4" t="str">
        <f t="shared" si="95"/>
        <v/>
      </c>
      <c r="BM70" s="4" t="str">
        <f t="shared" si="96"/>
        <v/>
      </c>
      <c r="BN70" s="4" t="str">
        <f t="shared" si="97"/>
        <v/>
      </c>
      <c r="BO70" s="7" t="str">
        <f t="shared" si="57"/>
        <v/>
      </c>
      <c r="BP70" s="7" t="str">
        <f t="shared" si="98"/>
        <v/>
      </c>
      <c r="BQ70" s="7" t="str">
        <f t="shared" si="76"/>
        <v/>
      </c>
      <c r="BR70" s="7" t="str">
        <f t="shared" si="99"/>
        <v/>
      </c>
      <c r="BS70" s="7" t="str">
        <f t="shared" si="100"/>
        <v/>
      </c>
      <c r="BT70" s="7" t="str">
        <f t="shared" si="101"/>
        <v/>
      </c>
      <c r="BU70" s="7" t="str">
        <f t="shared" si="59"/>
        <v/>
      </c>
      <c r="BV70" s="7" t="str">
        <f t="shared" si="60"/>
        <v/>
      </c>
      <c r="BW70" s="3" t="str">
        <f t="shared" si="102"/>
        <v/>
      </c>
      <c r="BX70" s="4" t="str">
        <f t="shared" si="103"/>
        <v/>
      </c>
      <c r="BY70" s="4" t="str">
        <f t="shared" si="104"/>
        <v/>
      </c>
      <c r="BZ70" s="5" t="str">
        <f t="shared" si="105"/>
        <v/>
      </c>
      <c r="CA70" s="3" t="str">
        <f t="shared" si="106"/>
        <v/>
      </c>
      <c r="CB70" s="5" t="str">
        <f t="shared" si="107"/>
        <v/>
      </c>
      <c r="CC70" s="7" t="str">
        <f t="shared" si="32"/>
        <v/>
      </c>
      <c r="CD70" s="7" t="str">
        <f t="shared" si="61"/>
        <v/>
      </c>
      <c r="CE70" s="7" t="str">
        <f t="shared" si="108"/>
        <v/>
      </c>
      <c r="CF70" s="7" t="str">
        <f t="shared" si="109"/>
        <v/>
      </c>
      <c r="CG70" s="7" t="str">
        <f t="shared" si="110"/>
        <v/>
      </c>
      <c r="CH70" s="7" t="str">
        <f t="shared" si="62"/>
        <v/>
      </c>
      <c r="CI70" s="7" t="str">
        <f t="shared" si="111"/>
        <v/>
      </c>
      <c r="CJ70" s="7" t="str">
        <f t="shared" si="112"/>
        <v/>
      </c>
      <c r="CK70" s="4"/>
      <c r="CL70" s="4" t="str">
        <f t="shared" si="38"/>
        <v/>
      </c>
      <c r="CM70" s="5" t="str">
        <f t="shared" si="113"/>
        <v/>
      </c>
      <c r="CN70" s="1" t="str">
        <f t="shared" si="67"/>
        <v/>
      </c>
      <c r="CO70" s="150" t="str">
        <f t="shared" si="68"/>
        <v/>
      </c>
      <c r="CP70" s="150" t="str">
        <f t="shared" si="69"/>
        <v/>
      </c>
      <c r="CQ70" s="7" t="str">
        <f t="shared" si="70"/>
        <v/>
      </c>
      <c r="CR70" s="7"/>
      <c r="CS70" s="7" t="str">
        <f t="shared" si="71"/>
        <v/>
      </c>
      <c r="CT70" s="7" t="str">
        <f t="shared" si="72"/>
        <v/>
      </c>
      <c r="CU70" s="7" t="str">
        <f t="shared" si="73"/>
        <v/>
      </c>
      <c r="CV70" s="7" t="str">
        <f t="shared" si="74"/>
        <v/>
      </c>
      <c r="CW70" s="7"/>
      <c r="CX70" s="7" t="str">
        <f t="shared" si="75"/>
        <v/>
      </c>
    </row>
    <row r="71" spans="1:102" ht="17.25" customHeight="1" x14ac:dyDescent="0.2">
      <c r="A71" s="8">
        <v>62</v>
      </c>
      <c r="B71" s="135"/>
      <c r="C71" s="41"/>
      <c r="D71" s="133"/>
      <c r="E71" s="39"/>
      <c r="F71" s="43"/>
      <c r="G71" s="133"/>
      <c r="H71" s="154"/>
      <c r="I71" s="16" t="str">
        <f t="shared" si="89"/>
        <v/>
      </c>
      <c r="J71" s="15" t="str">
        <f t="shared" si="90"/>
        <v/>
      </c>
      <c r="K71" s="15" t="str">
        <f>IF(BJ71="1",COUNTIF(BJ$10:BJ71,"1"),"")</f>
        <v/>
      </c>
      <c r="L71" s="15" t="str">
        <f t="shared" si="91"/>
        <v/>
      </c>
      <c r="M71" s="15" t="str">
        <f t="shared" si="92"/>
        <v/>
      </c>
      <c r="N71" s="15" t="str">
        <f>IF(BK71="1",COUNTIF(BK$10:BK71,"1"),"")</f>
        <v/>
      </c>
      <c r="O71" s="15" t="str">
        <f t="shared" si="93"/>
        <v/>
      </c>
      <c r="P71" s="17" t="str">
        <f t="shared" si="94"/>
        <v/>
      </c>
      <c r="Q71" s="1"/>
      <c r="R71" s="229">
        <f t="shared" si="125"/>
        <v>14</v>
      </c>
      <c r="S71" s="230">
        <f t="shared" si="125"/>
        <v>0</v>
      </c>
      <c r="T71" s="230">
        <f t="shared" si="125"/>
        <v>0</v>
      </c>
      <c r="U71" s="230">
        <f t="shared" si="125"/>
        <v>0</v>
      </c>
      <c r="V71" s="230">
        <f t="shared" si="125"/>
        <v>0</v>
      </c>
      <c r="W71" s="230">
        <f t="shared" si="125"/>
        <v>0</v>
      </c>
      <c r="X71" s="231"/>
      <c r="Y71" s="229">
        <f t="shared" si="126"/>
        <v>17</v>
      </c>
      <c r="Z71" s="230">
        <f t="shared" si="126"/>
        <v>0</v>
      </c>
      <c r="AA71" s="230">
        <f t="shared" si="126"/>
        <v>0</v>
      </c>
      <c r="AB71" s="230">
        <f t="shared" si="126"/>
        <v>0</v>
      </c>
      <c r="AC71" s="230">
        <f t="shared" si="126"/>
        <v>0</v>
      </c>
      <c r="AD71" s="230">
        <f t="shared" si="126"/>
        <v>0</v>
      </c>
      <c r="AE71" s="231"/>
      <c r="AF71" s="230"/>
      <c r="AG71" s="230"/>
      <c r="AJ71" s="2" t="str">
        <f t="shared" si="77"/>
        <v/>
      </c>
      <c r="AK71" s="2" t="str">
        <f t="shared" si="78"/>
        <v/>
      </c>
      <c r="AL71" s="2" t="str">
        <f t="shared" si="63"/>
        <v/>
      </c>
      <c r="AM71" s="2" t="str">
        <f t="shared" si="42"/>
        <v/>
      </c>
      <c r="AN71" s="2" t="str">
        <f t="shared" si="43"/>
        <v/>
      </c>
      <c r="AO71" s="2" t="str">
        <f t="shared" si="44"/>
        <v/>
      </c>
      <c r="AP71" s="2" t="str">
        <f t="shared" si="45"/>
        <v/>
      </c>
      <c r="AQ71" s="2" t="str">
        <f t="shared" si="79"/>
        <v/>
      </c>
      <c r="AR71" s="2" t="str">
        <f t="shared" si="80"/>
        <v/>
      </c>
      <c r="AS71" s="2" t="str">
        <f t="shared" si="64"/>
        <v/>
      </c>
      <c r="AT71" s="2" t="str">
        <f t="shared" si="48"/>
        <v/>
      </c>
      <c r="AU71" s="2" t="str">
        <f t="shared" si="49"/>
        <v/>
      </c>
      <c r="AV71" s="2" t="str">
        <f t="shared" si="50"/>
        <v/>
      </c>
      <c r="AW71" s="2" t="str">
        <f t="shared" si="51"/>
        <v/>
      </c>
      <c r="AX71" s="2" t="str">
        <f t="shared" si="52"/>
        <v xml:space="preserve"> </v>
      </c>
      <c r="AY71" s="2" t="str">
        <f t="shared" si="127"/>
        <v xml:space="preserve"> </v>
      </c>
      <c r="AZ71" s="2" t="str">
        <f t="shared" si="128"/>
        <v xml:space="preserve"> </v>
      </c>
      <c r="BA71" s="2" t="str">
        <f t="shared" si="129"/>
        <v xml:space="preserve"> </v>
      </c>
      <c r="BB71" s="2"/>
      <c r="BC71" s="2" t="str">
        <f t="shared" si="53"/>
        <v/>
      </c>
      <c r="BD71" s="2" t="str">
        <f t="shared" si="54"/>
        <v/>
      </c>
      <c r="BE71" s="2" t="str">
        <f t="shared" si="55"/>
        <v/>
      </c>
      <c r="BF71" s="2" t="str">
        <f t="shared" si="56"/>
        <v/>
      </c>
      <c r="BJ71" s="11" t="str">
        <f t="shared" si="81"/>
        <v/>
      </c>
      <c r="BK71" s="13" t="str">
        <f t="shared" si="82"/>
        <v/>
      </c>
      <c r="BL71" s="4" t="str">
        <f t="shared" si="95"/>
        <v/>
      </c>
      <c r="BM71" s="4" t="str">
        <f t="shared" si="96"/>
        <v/>
      </c>
      <c r="BN71" s="4" t="str">
        <f t="shared" si="97"/>
        <v/>
      </c>
      <c r="BO71" s="7" t="str">
        <f t="shared" si="57"/>
        <v/>
      </c>
      <c r="BP71" s="7" t="str">
        <f t="shared" si="98"/>
        <v/>
      </c>
      <c r="BQ71" s="7" t="str">
        <f t="shared" si="76"/>
        <v/>
      </c>
      <c r="BR71" s="7" t="str">
        <f t="shared" si="99"/>
        <v/>
      </c>
      <c r="BS71" s="7" t="str">
        <f t="shared" si="100"/>
        <v/>
      </c>
      <c r="BT71" s="7" t="str">
        <f t="shared" si="101"/>
        <v/>
      </c>
      <c r="BU71" s="7" t="str">
        <f t="shared" si="59"/>
        <v/>
      </c>
      <c r="BV71" s="7" t="str">
        <f t="shared" si="60"/>
        <v/>
      </c>
      <c r="BW71" s="3" t="str">
        <f t="shared" si="102"/>
        <v/>
      </c>
      <c r="BX71" s="4" t="str">
        <f t="shared" si="103"/>
        <v/>
      </c>
      <c r="BY71" s="4" t="str">
        <f t="shared" si="104"/>
        <v/>
      </c>
      <c r="BZ71" s="5" t="str">
        <f t="shared" si="105"/>
        <v/>
      </c>
      <c r="CA71" s="3" t="str">
        <f t="shared" si="106"/>
        <v/>
      </c>
      <c r="CB71" s="5" t="str">
        <f t="shared" si="107"/>
        <v/>
      </c>
      <c r="CC71" s="7" t="str">
        <f t="shared" si="32"/>
        <v/>
      </c>
      <c r="CD71" s="7" t="str">
        <f t="shared" si="61"/>
        <v/>
      </c>
      <c r="CE71" s="7" t="str">
        <f t="shared" si="108"/>
        <v/>
      </c>
      <c r="CF71" s="7" t="str">
        <f t="shared" si="109"/>
        <v/>
      </c>
      <c r="CG71" s="7" t="str">
        <f t="shared" si="110"/>
        <v/>
      </c>
      <c r="CH71" s="7" t="str">
        <f t="shared" si="62"/>
        <v/>
      </c>
      <c r="CI71" s="7" t="str">
        <f t="shared" si="111"/>
        <v/>
      </c>
      <c r="CJ71" s="7" t="str">
        <f t="shared" si="112"/>
        <v/>
      </c>
      <c r="CK71" s="4"/>
      <c r="CL71" s="4" t="str">
        <f t="shared" si="38"/>
        <v/>
      </c>
      <c r="CM71" s="5" t="str">
        <f t="shared" si="113"/>
        <v/>
      </c>
      <c r="CN71" s="1" t="str">
        <f t="shared" si="67"/>
        <v/>
      </c>
      <c r="CO71" s="150" t="str">
        <f t="shared" si="68"/>
        <v/>
      </c>
      <c r="CP71" s="150" t="str">
        <f t="shared" si="69"/>
        <v/>
      </c>
      <c r="CQ71" s="7" t="str">
        <f t="shared" si="70"/>
        <v/>
      </c>
      <c r="CR71" s="7"/>
      <c r="CS71" s="7" t="str">
        <f t="shared" si="71"/>
        <v/>
      </c>
      <c r="CT71" s="7" t="str">
        <f t="shared" si="72"/>
        <v/>
      </c>
      <c r="CU71" s="7" t="str">
        <f t="shared" si="73"/>
        <v/>
      </c>
      <c r="CV71" s="7" t="str">
        <f t="shared" si="74"/>
        <v/>
      </c>
      <c r="CW71" s="7"/>
      <c r="CX71" s="7" t="str">
        <f t="shared" si="75"/>
        <v/>
      </c>
    </row>
    <row r="72" spans="1:102" ht="17.25" customHeight="1" x14ac:dyDescent="0.2">
      <c r="A72" s="8">
        <v>63</v>
      </c>
      <c r="B72" s="135"/>
      <c r="C72" s="41"/>
      <c r="D72" s="133"/>
      <c r="E72" s="39"/>
      <c r="F72" s="43"/>
      <c r="G72" s="133"/>
      <c r="H72" s="154"/>
      <c r="I72" s="16" t="str">
        <f t="shared" si="89"/>
        <v/>
      </c>
      <c r="J72" s="15" t="str">
        <f t="shared" si="90"/>
        <v/>
      </c>
      <c r="K72" s="15" t="str">
        <f>IF(BJ72="1",COUNTIF(BJ$10:BJ72,"1"),"")</f>
        <v/>
      </c>
      <c r="L72" s="15" t="str">
        <f t="shared" si="91"/>
        <v/>
      </c>
      <c r="M72" s="15" t="str">
        <f t="shared" si="92"/>
        <v/>
      </c>
      <c r="N72" s="15" t="str">
        <f>IF(BK72="1",COUNTIF(BK$10:BK72,"1"),"")</f>
        <v/>
      </c>
      <c r="O72" s="15" t="str">
        <f t="shared" si="93"/>
        <v/>
      </c>
      <c r="P72" s="17" t="str">
        <f t="shared" si="94"/>
        <v/>
      </c>
      <c r="Q72" s="1"/>
      <c r="R72" s="229">
        <f t="shared" si="125"/>
        <v>15</v>
      </c>
      <c r="S72" s="230">
        <f t="shared" si="125"/>
        <v>0</v>
      </c>
      <c r="T72" s="230">
        <f t="shared" si="125"/>
        <v>0</v>
      </c>
      <c r="U72" s="230">
        <f t="shared" si="125"/>
        <v>0</v>
      </c>
      <c r="V72" s="230">
        <f t="shared" si="125"/>
        <v>0</v>
      </c>
      <c r="W72" s="230">
        <f t="shared" si="125"/>
        <v>0</v>
      </c>
      <c r="X72" s="231"/>
      <c r="Y72" s="229">
        <f t="shared" si="126"/>
        <v>18</v>
      </c>
      <c r="Z72" s="230">
        <f t="shared" si="126"/>
        <v>0</v>
      </c>
      <c r="AA72" s="230">
        <f t="shared" si="126"/>
        <v>0</v>
      </c>
      <c r="AB72" s="230">
        <f t="shared" si="126"/>
        <v>0</v>
      </c>
      <c r="AC72" s="230">
        <f t="shared" si="126"/>
        <v>0</v>
      </c>
      <c r="AD72" s="230">
        <f t="shared" si="126"/>
        <v>0</v>
      </c>
      <c r="AE72" s="231"/>
      <c r="AF72" s="230"/>
      <c r="AG72" s="230"/>
      <c r="AJ72" s="2" t="str">
        <f t="shared" si="77"/>
        <v/>
      </c>
      <c r="AK72" s="2" t="str">
        <f t="shared" si="78"/>
        <v/>
      </c>
      <c r="AL72" s="2" t="str">
        <f t="shared" si="63"/>
        <v/>
      </c>
      <c r="AM72" s="2" t="str">
        <f t="shared" si="42"/>
        <v/>
      </c>
      <c r="AN72" s="2" t="str">
        <f t="shared" si="43"/>
        <v/>
      </c>
      <c r="AO72" s="2" t="str">
        <f t="shared" si="44"/>
        <v/>
      </c>
      <c r="AP72" s="2" t="str">
        <f t="shared" si="45"/>
        <v/>
      </c>
      <c r="AQ72" s="2" t="str">
        <f t="shared" si="79"/>
        <v/>
      </c>
      <c r="AR72" s="2" t="str">
        <f t="shared" si="80"/>
        <v/>
      </c>
      <c r="AS72" s="2" t="str">
        <f t="shared" si="64"/>
        <v/>
      </c>
      <c r="AT72" s="2" t="str">
        <f t="shared" si="48"/>
        <v/>
      </c>
      <c r="AU72" s="2" t="str">
        <f t="shared" si="49"/>
        <v/>
      </c>
      <c r="AV72" s="2" t="str">
        <f t="shared" si="50"/>
        <v/>
      </c>
      <c r="AW72" s="2" t="str">
        <f t="shared" si="51"/>
        <v/>
      </c>
      <c r="AX72" s="2" t="str">
        <f t="shared" si="52"/>
        <v xml:space="preserve"> </v>
      </c>
      <c r="AY72" s="2" t="str">
        <f t="shared" si="127"/>
        <v xml:space="preserve"> </v>
      </c>
      <c r="AZ72" s="2" t="str">
        <f t="shared" si="128"/>
        <v xml:space="preserve"> </v>
      </c>
      <c r="BA72" s="2" t="str">
        <f t="shared" si="129"/>
        <v xml:space="preserve"> </v>
      </c>
      <c r="BB72" s="2"/>
      <c r="BC72" s="2" t="str">
        <f t="shared" si="53"/>
        <v/>
      </c>
      <c r="BD72" s="2" t="str">
        <f t="shared" si="54"/>
        <v/>
      </c>
      <c r="BE72" s="2" t="str">
        <f t="shared" si="55"/>
        <v/>
      </c>
      <c r="BF72" s="2" t="str">
        <f t="shared" si="56"/>
        <v/>
      </c>
      <c r="BJ72" s="11" t="str">
        <f t="shared" si="81"/>
        <v/>
      </c>
      <c r="BK72" s="13" t="str">
        <f t="shared" si="82"/>
        <v/>
      </c>
      <c r="BL72" s="4" t="str">
        <f t="shared" si="95"/>
        <v/>
      </c>
      <c r="BM72" s="4" t="str">
        <f t="shared" si="96"/>
        <v/>
      </c>
      <c r="BN72" s="4" t="str">
        <f t="shared" si="97"/>
        <v/>
      </c>
      <c r="BO72" s="7" t="str">
        <f t="shared" si="57"/>
        <v/>
      </c>
      <c r="BP72" s="7" t="str">
        <f t="shared" si="98"/>
        <v/>
      </c>
      <c r="BQ72" s="7" t="str">
        <f t="shared" si="76"/>
        <v/>
      </c>
      <c r="BR72" s="7" t="str">
        <f t="shared" si="99"/>
        <v/>
      </c>
      <c r="BS72" s="7" t="str">
        <f t="shared" si="100"/>
        <v/>
      </c>
      <c r="BT72" s="7" t="str">
        <f t="shared" si="101"/>
        <v/>
      </c>
      <c r="BU72" s="7" t="str">
        <f t="shared" si="59"/>
        <v/>
      </c>
      <c r="BV72" s="7" t="str">
        <f t="shared" si="60"/>
        <v/>
      </c>
      <c r="BW72" s="3" t="str">
        <f t="shared" si="102"/>
        <v/>
      </c>
      <c r="BX72" s="4" t="str">
        <f t="shared" si="103"/>
        <v/>
      </c>
      <c r="BY72" s="4" t="str">
        <f t="shared" si="104"/>
        <v/>
      </c>
      <c r="BZ72" s="5" t="str">
        <f t="shared" si="105"/>
        <v/>
      </c>
      <c r="CA72" s="3" t="str">
        <f t="shared" si="106"/>
        <v/>
      </c>
      <c r="CB72" s="5" t="str">
        <f t="shared" si="107"/>
        <v/>
      </c>
      <c r="CC72" s="7" t="str">
        <f t="shared" si="32"/>
        <v/>
      </c>
      <c r="CD72" s="7" t="str">
        <f t="shared" si="61"/>
        <v/>
      </c>
      <c r="CE72" s="7" t="str">
        <f t="shared" si="108"/>
        <v/>
      </c>
      <c r="CF72" s="7" t="str">
        <f t="shared" si="109"/>
        <v/>
      </c>
      <c r="CG72" s="7" t="str">
        <f t="shared" si="110"/>
        <v/>
      </c>
      <c r="CH72" s="7" t="str">
        <f t="shared" si="62"/>
        <v/>
      </c>
      <c r="CI72" s="7" t="str">
        <f t="shared" si="111"/>
        <v/>
      </c>
      <c r="CJ72" s="7" t="str">
        <f t="shared" si="112"/>
        <v/>
      </c>
      <c r="CK72" s="4"/>
      <c r="CL72" s="4" t="str">
        <f t="shared" si="38"/>
        <v/>
      </c>
      <c r="CM72" s="5" t="str">
        <f t="shared" si="113"/>
        <v/>
      </c>
      <c r="CN72" s="1" t="str">
        <f t="shared" si="67"/>
        <v/>
      </c>
      <c r="CO72" s="150" t="str">
        <f t="shared" si="68"/>
        <v/>
      </c>
      <c r="CP72" s="150" t="str">
        <f t="shared" si="69"/>
        <v/>
      </c>
      <c r="CQ72" s="7" t="str">
        <f t="shared" si="70"/>
        <v/>
      </c>
      <c r="CR72" s="7"/>
      <c r="CS72" s="7" t="str">
        <f t="shared" si="71"/>
        <v/>
      </c>
      <c r="CT72" s="7" t="str">
        <f t="shared" si="72"/>
        <v/>
      </c>
      <c r="CU72" s="7" t="str">
        <f t="shared" si="73"/>
        <v/>
      </c>
      <c r="CV72" s="7" t="str">
        <f t="shared" si="74"/>
        <v/>
      </c>
      <c r="CW72" s="7"/>
      <c r="CX72" s="7" t="str">
        <f t="shared" si="75"/>
        <v/>
      </c>
    </row>
    <row r="73" spans="1:102" ht="17.25" customHeight="1" x14ac:dyDescent="0.2">
      <c r="A73" s="8">
        <v>64</v>
      </c>
      <c r="B73" s="135"/>
      <c r="C73" s="41"/>
      <c r="D73" s="133"/>
      <c r="E73" s="39"/>
      <c r="F73" s="43"/>
      <c r="G73" s="133"/>
      <c r="H73" s="154"/>
      <c r="I73" s="16" t="str">
        <f t="shared" si="89"/>
        <v/>
      </c>
      <c r="J73" s="15" t="str">
        <f t="shared" si="90"/>
        <v/>
      </c>
      <c r="K73" s="15" t="str">
        <f>IF(BJ73="1",COUNTIF(BJ$10:BJ73,"1"),"")</f>
        <v/>
      </c>
      <c r="L73" s="15" t="str">
        <f t="shared" si="91"/>
        <v/>
      </c>
      <c r="M73" s="15" t="str">
        <f t="shared" si="92"/>
        <v/>
      </c>
      <c r="N73" s="15" t="str">
        <f>IF(BK73="1",COUNTIF(BK$10:BK73,"1"),"")</f>
        <v/>
      </c>
      <c r="O73" s="15" t="str">
        <f t="shared" si="93"/>
        <v/>
      </c>
      <c r="P73" s="17" t="str">
        <f t="shared" si="94"/>
        <v/>
      </c>
      <c r="Q73" s="1"/>
      <c r="R73" s="229">
        <f t="shared" si="125"/>
        <v>16</v>
      </c>
      <c r="S73" s="230">
        <f t="shared" si="125"/>
        <v>1</v>
      </c>
      <c r="T73" s="230">
        <f t="shared" si="125"/>
        <v>1</v>
      </c>
      <c r="U73" s="230">
        <f t="shared" si="125"/>
        <v>0</v>
      </c>
      <c r="V73" s="230">
        <f t="shared" si="125"/>
        <v>0</v>
      </c>
      <c r="W73" s="230">
        <f t="shared" si="125"/>
        <v>0</v>
      </c>
      <c r="X73" s="231"/>
      <c r="Y73" s="229">
        <f t="shared" si="126"/>
        <v>19</v>
      </c>
      <c r="Z73" s="230">
        <f t="shared" si="126"/>
        <v>1</v>
      </c>
      <c r="AA73" s="230">
        <f t="shared" si="126"/>
        <v>1</v>
      </c>
      <c r="AB73" s="230">
        <f t="shared" si="126"/>
        <v>0</v>
      </c>
      <c r="AC73" s="230">
        <f t="shared" si="126"/>
        <v>0</v>
      </c>
      <c r="AD73" s="230">
        <f t="shared" si="126"/>
        <v>0</v>
      </c>
      <c r="AE73" s="231"/>
      <c r="AF73" s="230"/>
      <c r="AG73" s="230"/>
      <c r="AJ73" s="2" t="str">
        <f t="shared" si="77"/>
        <v/>
      </c>
      <c r="AK73" s="2" t="str">
        <f t="shared" si="78"/>
        <v/>
      </c>
      <c r="AL73" s="2" t="str">
        <f t="shared" si="63"/>
        <v/>
      </c>
      <c r="AM73" s="2" t="str">
        <f t="shared" si="42"/>
        <v/>
      </c>
      <c r="AN73" s="2" t="str">
        <f t="shared" si="43"/>
        <v/>
      </c>
      <c r="AO73" s="2" t="str">
        <f t="shared" si="44"/>
        <v/>
      </c>
      <c r="AP73" s="2" t="str">
        <f t="shared" si="45"/>
        <v/>
      </c>
      <c r="AQ73" s="2" t="str">
        <f t="shared" si="79"/>
        <v/>
      </c>
      <c r="AR73" s="2" t="str">
        <f t="shared" si="80"/>
        <v/>
      </c>
      <c r="AS73" s="2" t="str">
        <f t="shared" si="64"/>
        <v/>
      </c>
      <c r="AT73" s="2" t="str">
        <f t="shared" si="48"/>
        <v/>
      </c>
      <c r="AU73" s="2" t="str">
        <f t="shared" si="49"/>
        <v/>
      </c>
      <c r="AV73" s="2" t="str">
        <f t="shared" si="50"/>
        <v/>
      </c>
      <c r="AW73" s="2" t="str">
        <f t="shared" si="51"/>
        <v/>
      </c>
      <c r="AX73" s="2" t="str">
        <f t="shared" si="52"/>
        <v xml:space="preserve"> </v>
      </c>
      <c r="AY73" s="2" t="str">
        <f t="shared" si="127"/>
        <v xml:space="preserve"> </v>
      </c>
      <c r="AZ73" s="2" t="str">
        <f t="shared" si="128"/>
        <v xml:space="preserve"> </v>
      </c>
      <c r="BA73" s="2" t="str">
        <f t="shared" si="129"/>
        <v xml:space="preserve"> </v>
      </c>
      <c r="BB73" s="2"/>
      <c r="BC73" s="2" t="str">
        <f t="shared" si="53"/>
        <v/>
      </c>
      <c r="BD73" s="2" t="str">
        <f t="shared" si="54"/>
        <v/>
      </c>
      <c r="BE73" s="2" t="str">
        <f t="shared" si="55"/>
        <v/>
      </c>
      <c r="BF73" s="2" t="str">
        <f t="shared" si="56"/>
        <v/>
      </c>
      <c r="BJ73" s="11" t="str">
        <f t="shared" si="81"/>
        <v/>
      </c>
      <c r="BK73" s="13" t="str">
        <f t="shared" si="82"/>
        <v/>
      </c>
      <c r="BL73" s="4" t="str">
        <f t="shared" si="95"/>
        <v/>
      </c>
      <c r="BM73" s="4" t="str">
        <f t="shared" si="96"/>
        <v/>
      </c>
      <c r="BN73" s="4" t="str">
        <f t="shared" si="97"/>
        <v/>
      </c>
      <c r="BO73" s="7" t="str">
        <f t="shared" si="57"/>
        <v/>
      </c>
      <c r="BP73" s="7" t="str">
        <f t="shared" si="98"/>
        <v/>
      </c>
      <c r="BQ73" s="7" t="str">
        <f t="shared" si="76"/>
        <v/>
      </c>
      <c r="BR73" s="7" t="str">
        <f t="shared" si="99"/>
        <v/>
      </c>
      <c r="BS73" s="7" t="str">
        <f t="shared" si="100"/>
        <v/>
      </c>
      <c r="BT73" s="7" t="str">
        <f t="shared" si="101"/>
        <v/>
      </c>
      <c r="BU73" s="7" t="str">
        <f t="shared" si="59"/>
        <v/>
      </c>
      <c r="BV73" s="7" t="str">
        <f t="shared" si="60"/>
        <v/>
      </c>
      <c r="BW73" s="3" t="str">
        <f t="shared" si="102"/>
        <v/>
      </c>
      <c r="BX73" s="4" t="str">
        <f t="shared" si="103"/>
        <v/>
      </c>
      <c r="BY73" s="4" t="str">
        <f t="shared" si="104"/>
        <v/>
      </c>
      <c r="BZ73" s="5" t="str">
        <f t="shared" si="105"/>
        <v/>
      </c>
      <c r="CA73" s="3" t="str">
        <f t="shared" si="106"/>
        <v/>
      </c>
      <c r="CB73" s="5" t="str">
        <f t="shared" si="107"/>
        <v/>
      </c>
      <c r="CC73" s="7" t="str">
        <f t="shared" si="32"/>
        <v/>
      </c>
      <c r="CD73" s="7" t="str">
        <f t="shared" si="61"/>
        <v/>
      </c>
      <c r="CE73" s="7" t="str">
        <f t="shared" si="108"/>
        <v/>
      </c>
      <c r="CF73" s="7" t="str">
        <f t="shared" si="109"/>
        <v/>
      </c>
      <c r="CG73" s="7" t="str">
        <f t="shared" si="110"/>
        <v/>
      </c>
      <c r="CH73" s="7" t="str">
        <f t="shared" si="62"/>
        <v/>
      </c>
      <c r="CI73" s="7" t="str">
        <f t="shared" si="111"/>
        <v/>
      </c>
      <c r="CJ73" s="7" t="str">
        <f t="shared" si="112"/>
        <v/>
      </c>
      <c r="CK73" s="4"/>
      <c r="CL73" s="4" t="str">
        <f t="shared" si="38"/>
        <v/>
      </c>
      <c r="CM73" s="5" t="str">
        <f t="shared" si="113"/>
        <v/>
      </c>
      <c r="CN73" s="1" t="str">
        <f t="shared" si="67"/>
        <v/>
      </c>
      <c r="CO73" s="150" t="str">
        <f t="shared" si="68"/>
        <v/>
      </c>
      <c r="CP73" s="150" t="str">
        <f t="shared" si="69"/>
        <v/>
      </c>
      <c r="CQ73" s="7" t="str">
        <f t="shared" si="70"/>
        <v/>
      </c>
      <c r="CR73" s="7"/>
      <c r="CS73" s="7" t="str">
        <f t="shared" si="71"/>
        <v/>
      </c>
      <c r="CT73" s="7" t="str">
        <f t="shared" si="72"/>
        <v/>
      </c>
      <c r="CU73" s="7" t="str">
        <f t="shared" si="73"/>
        <v/>
      </c>
      <c r="CV73" s="7" t="str">
        <f t="shared" si="74"/>
        <v/>
      </c>
      <c r="CW73" s="7"/>
      <c r="CX73" s="7" t="str">
        <f t="shared" si="75"/>
        <v/>
      </c>
    </row>
    <row r="74" spans="1:102" ht="17.25" customHeight="1" x14ac:dyDescent="0.2">
      <c r="A74" s="8">
        <v>65</v>
      </c>
      <c r="B74" s="135"/>
      <c r="C74" s="41"/>
      <c r="D74" s="133"/>
      <c r="E74" s="39"/>
      <c r="F74" s="43"/>
      <c r="G74" s="133"/>
      <c r="H74" s="154"/>
      <c r="I74" s="16" t="str">
        <f t="shared" ref="I74:I108" si="130">BO74&amp;CC74&amp;CQ74</f>
        <v/>
      </c>
      <c r="J74" s="15" t="str">
        <f t="shared" ref="J74:J108" si="131">BP74&amp;CD74</f>
        <v/>
      </c>
      <c r="K74" s="15" t="str">
        <f>IF(BJ74="1",COUNTIF(BJ$10:BJ74,"1"),"")</f>
        <v/>
      </c>
      <c r="L74" s="15" t="str">
        <f t="shared" ref="L74:L108" si="132">BR74&amp;CF74&amp;CT74</f>
        <v/>
      </c>
      <c r="M74" s="15" t="str">
        <f t="shared" ref="M74:M108" si="133">BS74&amp;CG74&amp;CU74</f>
        <v/>
      </c>
      <c r="N74" s="15" t="str">
        <f>IF(BK74="1",COUNTIF(BK$10:BK74,"1"),"")</f>
        <v/>
      </c>
      <c r="O74" s="15" t="str">
        <f t="shared" ref="O74:O108" si="134">BU74&amp;CI74</f>
        <v/>
      </c>
      <c r="P74" s="17" t="str">
        <f t="shared" ref="P74:P108" si="135">BV74&amp;CJ74&amp;CX74</f>
        <v/>
      </c>
      <c r="Q74" s="1"/>
      <c r="R74" s="239" t="str">
        <f t="shared" si="125"/>
        <v>A</v>
      </c>
      <c r="S74" s="437">
        <f t="shared" si="125"/>
        <v>4</v>
      </c>
      <c r="T74" s="230">
        <f t="shared" si="125"/>
        <v>0</v>
      </c>
      <c r="U74" s="230">
        <f t="shared" si="125"/>
        <v>0</v>
      </c>
      <c r="V74" s="230">
        <f t="shared" si="125"/>
        <v>0</v>
      </c>
      <c r="W74" s="230">
        <f t="shared" si="125"/>
        <v>0</v>
      </c>
      <c r="X74" s="231"/>
      <c r="Y74" s="239" t="str">
        <f t="shared" si="126"/>
        <v>A</v>
      </c>
      <c r="Z74" s="437">
        <f t="shared" si="126"/>
        <v>3</v>
      </c>
      <c r="AA74" s="230">
        <f t="shared" si="126"/>
        <v>0</v>
      </c>
      <c r="AB74" s="230">
        <f t="shared" si="126"/>
        <v>0</v>
      </c>
      <c r="AC74" s="230">
        <f t="shared" si="126"/>
        <v>0</v>
      </c>
      <c r="AD74" s="230">
        <f t="shared" si="126"/>
        <v>0</v>
      </c>
      <c r="AE74" s="231"/>
      <c r="AF74" s="230"/>
      <c r="AG74" s="230"/>
      <c r="AJ74" s="2" t="str">
        <f t="shared" si="77"/>
        <v/>
      </c>
      <c r="AK74" s="2" t="str">
        <f t="shared" si="78"/>
        <v/>
      </c>
      <c r="AL74" s="2" t="str">
        <f t="shared" si="63"/>
        <v/>
      </c>
      <c r="AM74" s="2" t="str">
        <f t="shared" si="42"/>
        <v/>
      </c>
      <c r="AN74" s="2" t="str">
        <f t="shared" si="43"/>
        <v/>
      </c>
      <c r="AO74" s="2" t="str">
        <f t="shared" si="44"/>
        <v/>
      </c>
      <c r="AP74" s="2" t="str">
        <f t="shared" si="45"/>
        <v/>
      </c>
      <c r="AQ74" s="2" t="str">
        <f t="shared" si="79"/>
        <v/>
      </c>
      <c r="AR74" s="2" t="str">
        <f t="shared" si="80"/>
        <v/>
      </c>
      <c r="AS74" s="2" t="str">
        <f t="shared" si="64"/>
        <v/>
      </c>
      <c r="AT74" s="2" t="str">
        <f t="shared" si="48"/>
        <v/>
      </c>
      <c r="AU74" s="2" t="str">
        <f t="shared" si="49"/>
        <v/>
      </c>
      <c r="AV74" s="2" t="str">
        <f t="shared" si="50"/>
        <v/>
      </c>
      <c r="AW74" s="2" t="str">
        <f t="shared" si="51"/>
        <v/>
      </c>
      <c r="AX74" s="2" t="str">
        <f t="shared" si="52"/>
        <v xml:space="preserve"> </v>
      </c>
      <c r="AY74" s="2" t="str">
        <f t="shared" si="127"/>
        <v xml:space="preserve"> </v>
      </c>
      <c r="AZ74" s="2" t="str">
        <f t="shared" si="128"/>
        <v xml:space="preserve"> </v>
      </c>
      <c r="BA74" s="2" t="str">
        <f t="shared" si="129"/>
        <v xml:space="preserve"> </v>
      </c>
      <c r="BB74" s="2"/>
      <c r="BC74" s="2" t="str">
        <f t="shared" si="53"/>
        <v/>
      </c>
      <c r="BD74" s="2" t="str">
        <f t="shared" si="54"/>
        <v/>
      </c>
      <c r="BE74" s="2" t="str">
        <f t="shared" si="55"/>
        <v/>
      </c>
      <c r="BF74" s="2" t="str">
        <f t="shared" si="56"/>
        <v/>
      </c>
      <c r="BJ74" s="11" t="str">
        <f t="shared" si="81"/>
        <v/>
      </c>
      <c r="BK74" s="13" t="str">
        <f t="shared" si="82"/>
        <v/>
      </c>
      <c r="BL74" s="4" t="str">
        <f t="shared" ref="BL74:BL108" si="136">IF(B74=+$C$1,C74,"")</f>
        <v/>
      </c>
      <c r="BM74" s="4" t="str">
        <f t="shared" ref="BM74:BM108" si="137">IF(D74="7m得点","○",IF(D74="7m失敗","×",IF(D74="警告","W",IF(D74="退場","S",IF(D74="失格","D",IF(D74="失格報告書","DR",IF(D74="タイムアウト","T","")))))))</f>
        <v/>
      </c>
      <c r="BN74" s="4" t="str">
        <f t="shared" ref="BN74:BN108" si="138">IF(B74=+C$1,D74,"")</f>
        <v/>
      </c>
      <c r="BO74" s="7" t="str">
        <f t="shared" si="57"/>
        <v/>
      </c>
      <c r="BP74" s="7" t="str">
        <f t="shared" ref="BP74:BP108" si="139">IF(B74=+$C$1,BM74,"")</f>
        <v/>
      </c>
      <c r="BQ74" s="7" t="str">
        <f t="shared" si="76"/>
        <v/>
      </c>
      <c r="BR74" s="7" t="str">
        <f t="shared" ref="BR74:BR108" si="140">IF(B74=+$C$1,MID($E74,1,2),IF(B74="period",MID($E74,1,2),""))</f>
        <v/>
      </c>
      <c r="BS74" s="7" t="str">
        <f t="shared" ref="BS74:BS108" si="141">IF(B74=+$C$1,MID($E74,3,2),IF(B74="period",MID($E74,3,2),""))</f>
        <v/>
      </c>
      <c r="BT74" s="7" t="str">
        <f t="shared" ref="BT74:BT108" si="142">IF(B74=+$K$1,"",IF(BZ74="○","1",IF(BX74="1","1","")))</f>
        <v/>
      </c>
      <c r="BU74" s="7" t="str">
        <f t="shared" si="59"/>
        <v/>
      </c>
      <c r="BV74" s="7" t="str">
        <f t="shared" si="60"/>
        <v/>
      </c>
      <c r="BW74" s="3" t="str">
        <f t="shared" ref="BW74:BW108" si="143">IF(B74=+$C$1,F74,"")</f>
        <v/>
      </c>
      <c r="BX74" s="4" t="str">
        <f t="shared" ref="BX74:BX108" si="144">IF(B74=+$C$1,BZ74,"")</f>
        <v/>
      </c>
      <c r="BY74" s="4" t="str">
        <f t="shared" ref="BY74:BY105" si="145">IF(B74=+$C$1,BZ74,"")</f>
        <v/>
      </c>
      <c r="BZ74" s="5" t="str">
        <f t="shared" ref="BZ74:BZ108" si="146">IF(G74="7m得点","○",IF(G74="7m失敗","×",IF(G74="警告","W",IF(G74="退場","S",IF(G74="失格","D",IF(G74="失格報告書","DR",IF(G74="得点","1",IF(G74="タイムアウト","T",""))))))))</f>
        <v/>
      </c>
      <c r="CA74" s="3" t="str">
        <f t="shared" ref="CA74:CA108" si="147">IF(B74=+$K$1,CL74,"")</f>
        <v/>
      </c>
      <c r="CB74" s="5" t="str">
        <f t="shared" ref="CB74:CB108" si="148">IF(B74=+$K$1,F74,"")</f>
        <v/>
      </c>
      <c r="CC74" s="7" t="str">
        <f t="shared" ref="CC74:CC108" si="149">IF(CB74=0,"",CB74)</f>
        <v/>
      </c>
      <c r="CD74" s="7" t="str">
        <f t="shared" si="61"/>
        <v/>
      </c>
      <c r="CE74" s="7" t="str">
        <f t="shared" ref="CE74:CE108" si="150">IF(B74=+$C$1,"",IF(CL74="○","1",IF(CL74="1","1","")))</f>
        <v/>
      </c>
      <c r="CF74" s="7" t="str">
        <f t="shared" ref="CF74:CF108" si="151">IF(B74=+$K$1,MID($E74,1,2),"")</f>
        <v/>
      </c>
      <c r="CG74" s="7" t="str">
        <f t="shared" ref="CG74:CG108" si="152">IF(B74=+$K$1,MID($E74,3,2),"")</f>
        <v/>
      </c>
      <c r="CH74" s="7" t="str">
        <f t="shared" si="62"/>
        <v/>
      </c>
      <c r="CI74" s="7" t="str">
        <f t="shared" ref="CI74:CI108" si="153">IF(B74=+$K$1,BM74,"")</f>
        <v/>
      </c>
      <c r="CJ74" s="7" t="str">
        <f t="shared" si="112"/>
        <v/>
      </c>
      <c r="CK74" s="4"/>
      <c r="CL74" s="4" t="str">
        <f t="shared" ref="CL74:CL108" si="154">IF(G74="7m得点","○",IF(G74="7m失敗","×",IF(G74="警告","W",IF(G74="退場","S",IF(G74="失格","D",IF(G74="失格報告書","DR",IF(G74="得点","1",IF(G74="タイムアウト","T",""))))))))</f>
        <v/>
      </c>
      <c r="CM74" s="5" t="str">
        <f t="shared" ref="CM74:CM108" si="155">IF(B74=+$K$1,D74,"")</f>
        <v/>
      </c>
      <c r="CN74" s="1" t="str">
        <f t="shared" si="67"/>
        <v/>
      </c>
      <c r="CO74" s="150" t="str">
        <f t="shared" si="68"/>
        <v/>
      </c>
      <c r="CP74" s="150" t="str">
        <f t="shared" si="69"/>
        <v/>
      </c>
      <c r="CQ74" s="7" t="str">
        <f t="shared" si="70"/>
        <v/>
      </c>
      <c r="CR74" s="7"/>
      <c r="CS74" s="7" t="str">
        <f t="shared" si="71"/>
        <v/>
      </c>
      <c r="CT74" s="7" t="str">
        <f t="shared" si="72"/>
        <v/>
      </c>
      <c r="CU74" s="7" t="str">
        <f t="shared" si="73"/>
        <v/>
      </c>
      <c r="CV74" s="7" t="str">
        <f t="shared" si="74"/>
        <v/>
      </c>
      <c r="CW74" s="7"/>
      <c r="CX74" s="7" t="str">
        <f t="shared" si="75"/>
        <v/>
      </c>
    </row>
    <row r="75" spans="1:102" ht="17.25" customHeight="1" x14ac:dyDescent="0.2">
      <c r="A75" s="8">
        <v>66</v>
      </c>
      <c r="B75" s="135"/>
      <c r="C75" s="41"/>
      <c r="D75" s="133"/>
      <c r="E75" s="39"/>
      <c r="F75" s="43"/>
      <c r="G75" s="133"/>
      <c r="H75" s="154"/>
      <c r="I75" s="16" t="str">
        <f t="shared" si="130"/>
        <v/>
      </c>
      <c r="J75" s="15" t="str">
        <f t="shared" si="131"/>
        <v/>
      </c>
      <c r="K75" s="15" t="str">
        <f>IF(BJ75="1",COUNTIF(BJ$10:BJ75,"1"),"")</f>
        <v/>
      </c>
      <c r="L75" s="15" t="str">
        <f t="shared" si="132"/>
        <v/>
      </c>
      <c r="M75" s="15" t="str">
        <f t="shared" si="133"/>
        <v/>
      </c>
      <c r="N75" s="15" t="str">
        <f>IF(BK75="1",COUNTIF(BK$10:BK75,"1"),"")</f>
        <v/>
      </c>
      <c r="O75" s="15" t="str">
        <f t="shared" si="134"/>
        <v/>
      </c>
      <c r="P75" s="17" t="str">
        <f t="shared" si="135"/>
        <v/>
      </c>
      <c r="Q75" s="1"/>
      <c r="R75" s="239" t="str">
        <f>R27</f>
        <v>B</v>
      </c>
      <c r="S75" s="437"/>
      <c r="T75" s="230">
        <f t="shared" ref="T75:W78" si="156">T27</f>
        <v>0</v>
      </c>
      <c r="U75" s="230">
        <f t="shared" si="156"/>
        <v>0</v>
      </c>
      <c r="V75" s="230">
        <f t="shared" si="156"/>
        <v>0</v>
      </c>
      <c r="W75" s="230">
        <f t="shared" si="156"/>
        <v>0</v>
      </c>
      <c r="X75" s="231"/>
      <c r="Y75" s="239" t="str">
        <f>Y27</f>
        <v>B</v>
      </c>
      <c r="Z75" s="437"/>
      <c r="AA75" s="230">
        <f t="shared" ref="AA75:AD78" si="157">AA27</f>
        <v>0</v>
      </c>
      <c r="AB75" s="230">
        <f t="shared" si="157"/>
        <v>0</v>
      </c>
      <c r="AC75" s="230">
        <f t="shared" si="157"/>
        <v>0</v>
      </c>
      <c r="AD75" s="230">
        <f t="shared" si="157"/>
        <v>0</v>
      </c>
      <c r="AE75" s="231"/>
      <c r="AF75" s="230"/>
      <c r="AG75" s="230"/>
      <c r="AJ75" s="2" t="str">
        <f t="shared" si="77"/>
        <v/>
      </c>
      <c r="AK75" s="2" t="str">
        <f t="shared" si="78"/>
        <v/>
      </c>
      <c r="AL75" s="2" t="str">
        <f t="shared" si="63"/>
        <v/>
      </c>
      <c r="AM75" s="2" t="str">
        <f t="shared" ref="AM75:AM138" si="158">IF($BP75="○",$BP75,"")</f>
        <v/>
      </c>
      <c r="AN75" s="2" t="str">
        <f t="shared" ref="AN75:AN138" si="159">IF($CD75="○",$CD75,"")</f>
        <v/>
      </c>
      <c r="AO75" s="2" t="str">
        <f t="shared" ref="AO75:AO138" si="160">IF($BP75="×",$BP75,"")</f>
        <v/>
      </c>
      <c r="AP75" s="2" t="str">
        <f t="shared" ref="AP75:AP138" si="161">IF($CD75="×",$CD75,"")</f>
        <v/>
      </c>
      <c r="AQ75" s="2" t="str">
        <f t="shared" si="79"/>
        <v/>
      </c>
      <c r="AR75" s="2" t="str">
        <f t="shared" si="80"/>
        <v/>
      </c>
      <c r="AS75" s="2" t="str">
        <f t="shared" si="64"/>
        <v/>
      </c>
      <c r="AT75" s="2" t="str">
        <f t="shared" ref="AT75:AT138" si="162">IF($BU75="○",$BU75,"")</f>
        <v/>
      </c>
      <c r="AU75" s="2" t="str">
        <f t="shared" ref="AU75:AU138" si="163">IF($CI75="○",$CI75,"")</f>
        <v/>
      </c>
      <c r="AV75" s="2" t="str">
        <f t="shared" ref="AV75:AV138" si="164">IF($BU75="×",$BU75,"")</f>
        <v/>
      </c>
      <c r="AW75" s="2" t="str">
        <f t="shared" ref="AW75:AW138" si="165">IF($CI75="×",$CI75,"")</f>
        <v/>
      </c>
      <c r="AX75" s="2" t="str">
        <f t="shared" ref="AX75:AX108" si="166">UPPER(IF(BP75="W",BO75,IF(CD75="W",CC75," ")))</f>
        <v xml:space="preserve"> </v>
      </c>
      <c r="AY75" s="2" t="str">
        <f t="shared" si="127"/>
        <v xml:space="preserve"> </v>
      </c>
      <c r="AZ75" s="2" t="str">
        <f t="shared" si="128"/>
        <v xml:space="preserve"> </v>
      </c>
      <c r="BA75" s="2" t="str">
        <f t="shared" si="129"/>
        <v xml:space="preserve"> </v>
      </c>
      <c r="BB75" s="2"/>
      <c r="BC75" s="2" t="str">
        <f t="shared" ref="BC75:BC108" si="167">UPPER(IF(BU75="W",BV75,IF(CI75="W",CJ75,"")))</f>
        <v/>
      </c>
      <c r="BD75" s="2" t="str">
        <f t="shared" ref="BD75:BD108" si="168">UPPER(IF(BU75="S",BV75,IF(CI75="S",CJ75,"")))</f>
        <v/>
      </c>
      <c r="BE75" s="2" t="str">
        <f t="shared" ref="BE75:BE108" si="169">UPPER(IF(BU75="D",BV75,IF(CI75="D",CJ75,"")))</f>
        <v/>
      </c>
      <c r="BF75" s="2" t="str">
        <f t="shared" ref="BF75:BF108" si="170">UPPER(IF(BU75="DR",BV75,IF(CI75="DR",CJ75,"")))</f>
        <v/>
      </c>
      <c r="BG75" s="2"/>
      <c r="BJ75" s="11" t="str">
        <f t="shared" si="81"/>
        <v/>
      </c>
      <c r="BK75" s="13" t="str">
        <f t="shared" si="82"/>
        <v/>
      </c>
      <c r="BL75" s="4" t="str">
        <f t="shared" si="136"/>
        <v/>
      </c>
      <c r="BM75" s="4" t="str">
        <f t="shared" si="137"/>
        <v/>
      </c>
      <c r="BN75" s="4" t="str">
        <f t="shared" si="138"/>
        <v/>
      </c>
      <c r="BO75" s="7" t="str">
        <f t="shared" ref="BO75:BO108" si="171">IF(BL75=0,"",BL75)</f>
        <v/>
      </c>
      <c r="BP75" s="7" t="str">
        <f t="shared" si="139"/>
        <v/>
      </c>
      <c r="BQ75" s="7" t="str">
        <f t="shared" ref="BQ75:BQ108" si="172">IF(BP75="○","1",IF(BN75="得点","1",""))</f>
        <v/>
      </c>
      <c r="BR75" s="7" t="str">
        <f t="shared" si="140"/>
        <v/>
      </c>
      <c r="BS75" s="7" t="str">
        <f t="shared" si="141"/>
        <v/>
      </c>
      <c r="BT75" s="7" t="str">
        <f t="shared" si="142"/>
        <v/>
      </c>
      <c r="BU75" s="7" t="str">
        <f t="shared" ref="BU75:BU108" si="173">IF(BY75="1","",BY75)</f>
        <v/>
      </c>
      <c r="BV75" s="7" t="str">
        <f t="shared" ref="BV75:BV108" si="174">IF(BW75=0,"",BW75)</f>
        <v/>
      </c>
      <c r="BW75" s="3" t="str">
        <f t="shared" si="143"/>
        <v/>
      </c>
      <c r="BX75" s="4" t="str">
        <f t="shared" si="144"/>
        <v/>
      </c>
      <c r="BY75" s="4" t="str">
        <f t="shared" si="145"/>
        <v/>
      </c>
      <c r="BZ75" s="5" t="str">
        <f t="shared" si="146"/>
        <v/>
      </c>
      <c r="CA75" s="3" t="str">
        <f t="shared" si="147"/>
        <v/>
      </c>
      <c r="CB75" s="5" t="str">
        <f t="shared" si="148"/>
        <v/>
      </c>
      <c r="CC75" s="7" t="str">
        <f t="shared" si="149"/>
        <v/>
      </c>
      <c r="CD75" s="7" t="str">
        <f t="shared" ref="CD75:CD108" si="175">IF(CA75="","",IF(CA75="1","",CA75))</f>
        <v/>
      </c>
      <c r="CE75" s="7" t="str">
        <f t="shared" si="150"/>
        <v/>
      </c>
      <c r="CF75" s="7" t="str">
        <f t="shared" si="151"/>
        <v/>
      </c>
      <c r="CG75" s="7" t="str">
        <f t="shared" si="152"/>
        <v/>
      </c>
      <c r="CH75" s="7" t="str">
        <f t="shared" ref="CH75:CH108" si="176">IF(CI75="○","1",IF(CM75="得点","1",""))</f>
        <v/>
      </c>
      <c r="CI75" s="7" t="str">
        <f t="shared" si="153"/>
        <v/>
      </c>
      <c r="CJ75" s="7" t="str">
        <f t="shared" ref="CJ75:CJ108" si="177">IF(C75="","",IF(B75=+$K$1,C75,""))</f>
        <v/>
      </c>
      <c r="CK75" s="4"/>
      <c r="CL75" s="4" t="str">
        <f t="shared" si="154"/>
        <v/>
      </c>
      <c r="CM75" s="5" t="str">
        <f t="shared" si="155"/>
        <v/>
      </c>
      <c r="CN75" s="1" t="str">
        <f t="shared" si="67"/>
        <v/>
      </c>
      <c r="CO75" s="150" t="str">
        <f t="shared" si="68"/>
        <v/>
      </c>
      <c r="CP75" s="150" t="str">
        <f t="shared" si="69"/>
        <v/>
      </c>
      <c r="CQ75" s="7" t="str">
        <f t="shared" si="70"/>
        <v/>
      </c>
      <c r="CR75" s="7"/>
      <c r="CS75" s="7" t="str">
        <f t="shared" si="71"/>
        <v/>
      </c>
      <c r="CT75" s="7" t="str">
        <f t="shared" si="72"/>
        <v/>
      </c>
      <c r="CU75" s="7" t="str">
        <f t="shared" si="73"/>
        <v/>
      </c>
      <c r="CV75" s="7" t="str">
        <f t="shared" si="74"/>
        <v/>
      </c>
      <c r="CW75" s="7"/>
      <c r="CX75" s="7" t="str">
        <f t="shared" si="75"/>
        <v/>
      </c>
    </row>
    <row r="76" spans="1:102" ht="17.25" customHeight="1" x14ac:dyDescent="0.2">
      <c r="A76" s="8">
        <v>67</v>
      </c>
      <c r="B76" s="135"/>
      <c r="C76" s="41"/>
      <c r="D76" s="133"/>
      <c r="E76" s="39"/>
      <c r="F76" s="43"/>
      <c r="G76" s="133"/>
      <c r="H76" s="154"/>
      <c r="I76" s="16" t="str">
        <f t="shared" si="130"/>
        <v/>
      </c>
      <c r="J76" s="15" t="str">
        <f t="shared" si="131"/>
        <v/>
      </c>
      <c r="K76" s="15" t="str">
        <f>IF(BJ76="1",COUNTIF(BJ$10:BJ76,"1"),"")</f>
        <v/>
      </c>
      <c r="L76" s="15" t="str">
        <f t="shared" si="132"/>
        <v/>
      </c>
      <c r="M76" s="15" t="str">
        <f t="shared" si="133"/>
        <v/>
      </c>
      <c r="N76" s="15" t="str">
        <f>IF(BK76="1",COUNTIF(BK$10:BK76,"1"),"")</f>
        <v/>
      </c>
      <c r="O76" s="15" t="str">
        <f t="shared" si="134"/>
        <v/>
      </c>
      <c r="P76" s="17" t="str">
        <f t="shared" si="135"/>
        <v/>
      </c>
      <c r="Q76" s="1"/>
      <c r="R76" s="239" t="str">
        <f>R28</f>
        <v>C</v>
      </c>
      <c r="S76" s="437"/>
      <c r="T76" s="230">
        <f t="shared" si="156"/>
        <v>0</v>
      </c>
      <c r="U76" s="230">
        <f t="shared" si="156"/>
        <v>0</v>
      </c>
      <c r="V76" s="230">
        <f t="shared" si="156"/>
        <v>0</v>
      </c>
      <c r="W76" s="230">
        <f t="shared" si="156"/>
        <v>0</v>
      </c>
      <c r="X76" s="231"/>
      <c r="Y76" s="239" t="str">
        <f>Y28</f>
        <v>C</v>
      </c>
      <c r="Z76" s="437"/>
      <c r="AA76" s="230">
        <f t="shared" si="157"/>
        <v>0</v>
      </c>
      <c r="AB76" s="230">
        <f t="shared" si="157"/>
        <v>0</v>
      </c>
      <c r="AC76" s="230">
        <f t="shared" si="157"/>
        <v>0</v>
      </c>
      <c r="AD76" s="230">
        <f t="shared" si="157"/>
        <v>0</v>
      </c>
      <c r="AE76" s="231"/>
      <c r="AF76" s="230"/>
      <c r="AG76" s="230"/>
      <c r="AJ76" s="2" t="str">
        <f t="shared" si="77"/>
        <v/>
      </c>
      <c r="AK76" s="2" t="str">
        <f t="shared" si="78"/>
        <v/>
      </c>
      <c r="AL76" s="2" t="str">
        <f t="shared" ref="AL76:AL108" si="178">IF(CS76=1,CQ76,"")</f>
        <v/>
      </c>
      <c r="AM76" s="2" t="str">
        <f t="shared" si="158"/>
        <v/>
      </c>
      <c r="AN76" s="2" t="str">
        <f t="shared" si="159"/>
        <v/>
      </c>
      <c r="AO76" s="2" t="str">
        <f t="shared" si="160"/>
        <v/>
      </c>
      <c r="AP76" s="2" t="str">
        <f t="shared" si="161"/>
        <v/>
      </c>
      <c r="AQ76" s="2" t="str">
        <f t="shared" si="79"/>
        <v/>
      </c>
      <c r="AR76" s="2" t="str">
        <f t="shared" si="80"/>
        <v/>
      </c>
      <c r="AS76" s="2" t="str">
        <f t="shared" ref="AS76:AS108" si="179">IF(CV76=1,CX76,"")</f>
        <v/>
      </c>
      <c r="AT76" s="2" t="str">
        <f t="shared" si="162"/>
        <v/>
      </c>
      <c r="AU76" s="2" t="str">
        <f t="shared" si="163"/>
        <v/>
      </c>
      <c r="AV76" s="2" t="str">
        <f t="shared" si="164"/>
        <v/>
      </c>
      <c r="AW76" s="2" t="str">
        <f t="shared" si="165"/>
        <v/>
      </c>
      <c r="AX76" s="2" t="str">
        <f t="shared" si="166"/>
        <v xml:space="preserve"> </v>
      </c>
      <c r="AY76" s="2" t="str">
        <f t="shared" si="127"/>
        <v xml:space="preserve"> </v>
      </c>
      <c r="AZ76" s="2" t="str">
        <f t="shared" si="128"/>
        <v xml:space="preserve"> </v>
      </c>
      <c r="BA76" s="2" t="str">
        <f t="shared" si="129"/>
        <v xml:space="preserve"> </v>
      </c>
      <c r="BB76" s="2"/>
      <c r="BC76" s="2" t="str">
        <f t="shared" si="167"/>
        <v/>
      </c>
      <c r="BD76" s="2" t="str">
        <f t="shared" si="168"/>
        <v/>
      </c>
      <c r="BE76" s="2" t="str">
        <f t="shared" si="169"/>
        <v/>
      </c>
      <c r="BF76" s="2" t="str">
        <f t="shared" si="170"/>
        <v/>
      </c>
      <c r="BJ76" s="11" t="str">
        <f t="shared" si="81"/>
        <v/>
      </c>
      <c r="BK76" s="13" t="str">
        <f t="shared" si="82"/>
        <v/>
      </c>
      <c r="BL76" s="4" t="str">
        <f t="shared" si="136"/>
        <v/>
      </c>
      <c r="BM76" s="4" t="str">
        <f t="shared" si="137"/>
        <v/>
      </c>
      <c r="BN76" s="4" t="str">
        <f t="shared" si="138"/>
        <v/>
      </c>
      <c r="BO76" s="7" t="str">
        <f t="shared" si="171"/>
        <v/>
      </c>
      <c r="BP76" s="7" t="str">
        <f t="shared" si="139"/>
        <v/>
      </c>
      <c r="BQ76" s="7" t="str">
        <f t="shared" si="172"/>
        <v/>
      </c>
      <c r="BR76" s="7" t="str">
        <f t="shared" si="140"/>
        <v/>
      </c>
      <c r="BS76" s="7" t="str">
        <f t="shared" si="141"/>
        <v/>
      </c>
      <c r="BT76" s="7" t="str">
        <f t="shared" si="142"/>
        <v/>
      </c>
      <c r="BU76" s="7" t="str">
        <f t="shared" si="173"/>
        <v/>
      </c>
      <c r="BV76" s="7" t="str">
        <f t="shared" si="174"/>
        <v/>
      </c>
      <c r="BW76" s="3" t="str">
        <f t="shared" si="143"/>
        <v/>
      </c>
      <c r="BX76" s="4" t="str">
        <f t="shared" si="144"/>
        <v/>
      </c>
      <c r="BY76" s="4" t="str">
        <f t="shared" si="145"/>
        <v/>
      </c>
      <c r="BZ76" s="5" t="str">
        <f t="shared" si="146"/>
        <v/>
      </c>
      <c r="CA76" s="3" t="str">
        <f t="shared" si="147"/>
        <v/>
      </c>
      <c r="CB76" s="5" t="str">
        <f t="shared" si="148"/>
        <v/>
      </c>
      <c r="CC76" s="7" t="str">
        <f t="shared" si="149"/>
        <v/>
      </c>
      <c r="CD76" s="7" t="str">
        <f t="shared" si="175"/>
        <v/>
      </c>
      <c r="CE76" s="7" t="str">
        <f t="shared" si="150"/>
        <v/>
      </c>
      <c r="CF76" s="7" t="str">
        <f t="shared" si="151"/>
        <v/>
      </c>
      <c r="CG76" s="7" t="str">
        <f t="shared" si="152"/>
        <v/>
      </c>
      <c r="CH76" s="7" t="str">
        <f t="shared" si="176"/>
        <v/>
      </c>
      <c r="CI76" s="7" t="str">
        <f t="shared" si="153"/>
        <v/>
      </c>
      <c r="CJ76" s="7" t="str">
        <f t="shared" si="177"/>
        <v/>
      </c>
      <c r="CK76" s="4"/>
      <c r="CL76" s="4" t="str">
        <f t="shared" si="154"/>
        <v/>
      </c>
      <c r="CM76" s="5" t="str">
        <f t="shared" si="155"/>
        <v/>
      </c>
      <c r="CN76" s="1" t="str">
        <f t="shared" ref="CN76:CN108" si="180">MID(H76,1,1)</f>
        <v/>
      </c>
      <c r="CO76" s="150" t="str">
        <f t="shared" ref="CO76:CO108" si="181">MID(H76,2,1)</f>
        <v/>
      </c>
      <c r="CP76" s="150" t="str">
        <f t="shared" ref="CP76:CP108" si="182">MID(H76,3,1)</f>
        <v/>
      </c>
      <c r="CQ76" s="7" t="str">
        <f t="shared" ref="CQ76:CQ108" si="183">IF(CN76="1",CO76*10+CP76,"")</f>
        <v/>
      </c>
      <c r="CR76" s="7"/>
      <c r="CS76" s="7" t="str">
        <f t="shared" ref="CS76:CS108" si="184">IF(CQ76="","",1)</f>
        <v/>
      </c>
      <c r="CT76" s="7" t="str">
        <f t="shared" ref="CT76:CT108" si="185">IF(H76="","",MID(H76,4,2))</f>
        <v/>
      </c>
      <c r="CU76" s="7" t="str">
        <f t="shared" ref="CU76:CU108" si="186">IF(H76="","",MID(H76,6,2))</f>
        <v/>
      </c>
      <c r="CV76" s="7" t="str">
        <f t="shared" ref="CV76:CV108" si="187">IF(CX76="","",1)</f>
        <v/>
      </c>
      <c r="CW76" s="7"/>
      <c r="CX76" s="7" t="str">
        <f t="shared" ref="CX76:CX108" si="188">IF(CN76="2",CO76*10+CP76,"")</f>
        <v/>
      </c>
    </row>
    <row r="77" spans="1:102" ht="17.25" customHeight="1" x14ac:dyDescent="0.2">
      <c r="A77" s="8">
        <v>68</v>
      </c>
      <c r="B77" s="135"/>
      <c r="C77" s="41"/>
      <c r="D77" s="133"/>
      <c r="E77" s="39"/>
      <c r="F77" s="43"/>
      <c r="G77" s="133"/>
      <c r="H77" s="154"/>
      <c r="I77" s="16" t="str">
        <f t="shared" si="130"/>
        <v/>
      </c>
      <c r="J77" s="15" t="str">
        <f t="shared" si="131"/>
        <v/>
      </c>
      <c r="K77" s="15" t="str">
        <f>IF(BJ77="1",COUNTIF(BJ$10:BJ77,"1"),"")</f>
        <v/>
      </c>
      <c r="L77" s="15" t="str">
        <f t="shared" si="132"/>
        <v/>
      </c>
      <c r="M77" s="15" t="str">
        <f t="shared" si="133"/>
        <v/>
      </c>
      <c r="N77" s="15" t="str">
        <f>IF(BK77="1",COUNTIF(BK$10:BK77,"1"),"")</f>
        <v/>
      </c>
      <c r="O77" s="15" t="str">
        <f t="shared" si="134"/>
        <v/>
      </c>
      <c r="P77" s="17" t="str">
        <f t="shared" si="135"/>
        <v/>
      </c>
      <c r="Q77" s="1"/>
      <c r="R77" s="239" t="str">
        <f>R29</f>
        <v>D</v>
      </c>
      <c r="S77" s="437"/>
      <c r="T77" s="230">
        <f t="shared" si="156"/>
        <v>0</v>
      </c>
      <c r="U77" s="230">
        <f t="shared" si="156"/>
        <v>0</v>
      </c>
      <c r="V77" s="230">
        <f t="shared" si="156"/>
        <v>0</v>
      </c>
      <c r="W77" s="230">
        <f t="shared" si="156"/>
        <v>0</v>
      </c>
      <c r="X77" s="231"/>
      <c r="Y77" s="239" t="str">
        <f>Y29</f>
        <v>D</v>
      </c>
      <c r="Z77" s="437"/>
      <c r="AA77" s="230">
        <f t="shared" si="157"/>
        <v>0</v>
      </c>
      <c r="AB77" s="230">
        <f t="shared" si="157"/>
        <v>0</v>
      </c>
      <c r="AC77" s="230">
        <f t="shared" si="157"/>
        <v>0</v>
      </c>
      <c r="AD77" s="230">
        <f t="shared" si="157"/>
        <v>0</v>
      </c>
      <c r="AE77" s="233"/>
      <c r="AF77" s="265"/>
      <c r="AG77" s="265"/>
      <c r="AJ77" s="2" t="str">
        <f t="shared" si="77"/>
        <v/>
      </c>
      <c r="AK77" s="2" t="str">
        <f t="shared" si="78"/>
        <v/>
      </c>
      <c r="AL77" s="2" t="str">
        <f t="shared" si="178"/>
        <v/>
      </c>
      <c r="AM77" s="2" t="str">
        <f t="shared" si="158"/>
        <v/>
      </c>
      <c r="AN77" s="2" t="str">
        <f t="shared" si="159"/>
        <v/>
      </c>
      <c r="AO77" s="2" t="str">
        <f t="shared" si="160"/>
        <v/>
      </c>
      <c r="AP77" s="2" t="str">
        <f t="shared" si="161"/>
        <v/>
      </c>
      <c r="AQ77" s="2" t="str">
        <f t="shared" si="79"/>
        <v/>
      </c>
      <c r="AR77" s="2" t="str">
        <f t="shared" si="80"/>
        <v/>
      </c>
      <c r="AS77" s="2" t="str">
        <f t="shared" si="179"/>
        <v/>
      </c>
      <c r="AT77" s="2" t="str">
        <f t="shared" si="162"/>
        <v/>
      </c>
      <c r="AU77" s="2" t="str">
        <f t="shared" si="163"/>
        <v/>
      </c>
      <c r="AV77" s="2" t="str">
        <f t="shared" si="164"/>
        <v/>
      </c>
      <c r="AW77" s="2" t="str">
        <f t="shared" si="165"/>
        <v/>
      </c>
      <c r="AX77" s="2" t="str">
        <f t="shared" si="166"/>
        <v xml:space="preserve"> </v>
      </c>
      <c r="AY77" s="2" t="str">
        <f t="shared" si="127"/>
        <v xml:space="preserve"> </v>
      </c>
      <c r="AZ77" s="2" t="str">
        <f t="shared" si="128"/>
        <v xml:space="preserve"> </v>
      </c>
      <c r="BA77" s="2" t="str">
        <f t="shared" si="129"/>
        <v xml:space="preserve"> </v>
      </c>
      <c r="BB77" s="2"/>
      <c r="BC77" s="2" t="str">
        <f t="shared" si="167"/>
        <v/>
      </c>
      <c r="BD77" s="2" t="str">
        <f t="shared" si="168"/>
        <v/>
      </c>
      <c r="BE77" s="2" t="str">
        <f t="shared" si="169"/>
        <v/>
      </c>
      <c r="BF77" s="2" t="str">
        <f t="shared" si="170"/>
        <v/>
      </c>
      <c r="BJ77" s="11" t="str">
        <f t="shared" si="81"/>
        <v/>
      </c>
      <c r="BK77" s="13" t="str">
        <f t="shared" si="82"/>
        <v/>
      </c>
      <c r="BL77" s="4" t="str">
        <f t="shared" si="136"/>
        <v/>
      </c>
      <c r="BM77" s="4" t="str">
        <f t="shared" si="137"/>
        <v/>
      </c>
      <c r="BN77" s="4" t="str">
        <f t="shared" si="138"/>
        <v/>
      </c>
      <c r="BO77" s="7" t="str">
        <f t="shared" si="171"/>
        <v/>
      </c>
      <c r="BP77" s="7" t="str">
        <f t="shared" si="139"/>
        <v/>
      </c>
      <c r="BQ77" s="7" t="str">
        <f t="shared" si="172"/>
        <v/>
      </c>
      <c r="BR77" s="7" t="str">
        <f t="shared" si="140"/>
        <v/>
      </c>
      <c r="BS77" s="7" t="str">
        <f t="shared" si="141"/>
        <v/>
      </c>
      <c r="BT77" s="7" t="str">
        <f t="shared" si="142"/>
        <v/>
      </c>
      <c r="BU77" s="7" t="str">
        <f t="shared" si="173"/>
        <v/>
      </c>
      <c r="BV77" s="7" t="str">
        <f t="shared" si="174"/>
        <v/>
      </c>
      <c r="BW77" s="3" t="str">
        <f t="shared" si="143"/>
        <v/>
      </c>
      <c r="BX77" s="4" t="str">
        <f t="shared" si="144"/>
        <v/>
      </c>
      <c r="BY77" s="4" t="str">
        <f t="shared" si="145"/>
        <v/>
      </c>
      <c r="BZ77" s="5" t="str">
        <f t="shared" si="146"/>
        <v/>
      </c>
      <c r="CA77" s="3" t="str">
        <f t="shared" si="147"/>
        <v/>
      </c>
      <c r="CB77" s="5" t="str">
        <f t="shared" si="148"/>
        <v/>
      </c>
      <c r="CC77" s="7" t="str">
        <f t="shared" si="149"/>
        <v/>
      </c>
      <c r="CD77" s="7" t="str">
        <f t="shared" si="175"/>
        <v/>
      </c>
      <c r="CE77" s="7" t="str">
        <f t="shared" si="150"/>
        <v/>
      </c>
      <c r="CF77" s="7" t="str">
        <f t="shared" si="151"/>
        <v/>
      </c>
      <c r="CG77" s="7" t="str">
        <f t="shared" si="152"/>
        <v/>
      </c>
      <c r="CH77" s="7" t="str">
        <f t="shared" si="176"/>
        <v/>
      </c>
      <c r="CI77" s="7" t="str">
        <f t="shared" si="153"/>
        <v/>
      </c>
      <c r="CJ77" s="7" t="str">
        <f t="shared" si="177"/>
        <v/>
      </c>
      <c r="CK77" s="4"/>
      <c r="CL77" s="4" t="str">
        <f t="shared" si="154"/>
        <v/>
      </c>
      <c r="CM77" s="5" t="str">
        <f t="shared" si="155"/>
        <v/>
      </c>
      <c r="CN77" s="1" t="str">
        <f t="shared" si="180"/>
        <v/>
      </c>
      <c r="CO77" s="150" t="str">
        <f t="shared" si="181"/>
        <v/>
      </c>
      <c r="CP77" s="150" t="str">
        <f t="shared" si="182"/>
        <v/>
      </c>
      <c r="CQ77" s="7" t="str">
        <f t="shared" si="183"/>
        <v/>
      </c>
      <c r="CR77" s="7"/>
      <c r="CS77" s="7" t="str">
        <f t="shared" si="184"/>
        <v/>
      </c>
      <c r="CT77" s="7" t="str">
        <f t="shared" si="185"/>
        <v/>
      </c>
      <c r="CU77" s="7" t="str">
        <f t="shared" si="186"/>
        <v/>
      </c>
      <c r="CV77" s="7" t="str">
        <f t="shared" si="187"/>
        <v/>
      </c>
      <c r="CW77" s="7"/>
      <c r="CX77" s="7" t="str">
        <f t="shared" si="188"/>
        <v/>
      </c>
    </row>
    <row r="78" spans="1:102" ht="17.25" customHeight="1" x14ac:dyDescent="0.2">
      <c r="A78" s="8">
        <v>69</v>
      </c>
      <c r="B78" s="135"/>
      <c r="C78" s="41"/>
      <c r="D78" s="133"/>
      <c r="E78" s="39"/>
      <c r="F78" s="43"/>
      <c r="G78" s="133"/>
      <c r="H78" s="154"/>
      <c r="I78" s="16" t="str">
        <f t="shared" si="130"/>
        <v/>
      </c>
      <c r="J78" s="15" t="str">
        <f t="shared" si="131"/>
        <v/>
      </c>
      <c r="K78" s="15" t="str">
        <f>IF(BJ78="1",COUNTIF(BJ$10:BJ78,"1"),"")</f>
        <v/>
      </c>
      <c r="L78" s="15" t="str">
        <f t="shared" si="132"/>
        <v/>
      </c>
      <c r="M78" s="15" t="str">
        <f t="shared" si="133"/>
        <v/>
      </c>
      <c r="N78" s="15" t="str">
        <f>IF(BK78="1",COUNTIF(BK$10:BK78,"1"),"")</f>
        <v/>
      </c>
      <c r="O78" s="15" t="str">
        <f t="shared" si="134"/>
        <v/>
      </c>
      <c r="P78" s="17" t="str">
        <f t="shared" si="135"/>
        <v/>
      </c>
      <c r="Q78" s="1"/>
      <c r="R78" s="240" t="str">
        <f>R30</f>
        <v>E</v>
      </c>
      <c r="S78" s="438"/>
      <c r="T78" s="236">
        <f t="shared" si="156"/>
        <v>0</v>
      </c>
      <c r="U78" s="236">
        <f t="shared" si="156"/>
        <v>0</v>
      </c>
      <c r="V78" s="236">
        <f t="shared" si="156"/>
        <v>0</v>
      </c>
      <c r="W78" s="236">
        <f t="shared" si="156"/>
        <v>0</v>
      </c>
      <c r="X78" s="237"/>
      <c r="Y78" s="240" t="str">
        <f>Y30</f>
        <v>E</v>
      </c>
      <c r="Z78" s="438"/>
      <c r="AA78" s="236">
        <f t="shared" si="157"/>
        <v>0</v>
      </c>
      <c r="AB78" s="236">
        <f t="shared" si="157"/>
        <v>0</v>
      </c>
      <c r="AC78" s="236">
        <f t="shared" si="157"/>
        <v>0</v>
      </c>
      <c r="AD78" s="236">
        <f t="shared" si="157"/>
        <v>0</v>
      </c>
      <c r="AE78" s="238"/>
      <c r="AF78" s="265"/>
      <c r="AG78" s="265"/>
      <c r="AJ78" s="2" t="str">
        <f t="shared" si="77"/>
        <v/>
      </c>
      <c r="AK78" s="2" t="str">
        <f t="shared" si="78"/>
        <v/>
      </c>
      <c r="AL78" s="2" t="str">
        <f t="shared" si="178"/>
        <v/>
      </c>
      <c r="AM78" s="2" t="str">
        <f t="shared" si="158"/>
        <v/>
      </c>
      <c r="AN78" s="2" t="str">
        <f t="shared" si="159"/>
        <v/>
      </c>
      <c r="AO78" s="2" t="str">
        <f t="shared" si="160"/>
        <v/>
      </c>
      <c r="AP78" s="2" t="str">
        <f t="shared" si="161"/>
        <v/>
      </c>
      <c r="AQ78" s="2" t="str">
        <f t="shared" si="79"/>
        <v/>
      </c>
      <c r="AR78" s="2" t="str">
        <f t="shared" si="80"/>
        <v/>
      </c>
      <c r="AS78" s="2" t="str">
        <f t="shared" si="179"/>
        <v/>
      </c>
      <c r="AT78" s="2" t="str">
        <f t="shared" si="162"/>
        <v/>
      </c>
      <c r="AU78" s="2" t="str">
        <f t="shared" si="163"/>
        <v/>
      </c>
      <c r="AV78" s="2" t="str">
        <f t="shared" si="164"/>
        <v/>
      </c>
      <c r="AW78" s="2" t="str">
        <f t="shared" si="165"/>
        <v/>
      </c>
      <c r="AX78" s="2" t="str">
        <f t="shared" si="166"/>
        <v xml:space="preserve"> </v>
      </c>
      <c r="AY78" s="2" t="str">
        <f t="shared" si="127"/>
        <v xml:space="preserve"> </v>
      </c>
      <c r="AZ78" s="2" t="str">
        <f t="shared" si="128"/>
        <v xml:space="preserve"> </v>
      </c>
      <c r="BA78" s="2" t="str">
        <f t="shared" si="129"/>
        <v xml:space="preserve"> </v>
      </c>
      <c r="BB78" s="2"/>
      <c r="BC78" s="2" t="str">
        <f t="shared" si="167"/>
        <v/>
      </c>
      <c r="BD78" s="2" t="str">
        <f t="shared" si="168"/>
        <v/>
      </c>
      <c r="BE78" s="2" t="str">
        <f t="shared" si="169"/>
        <v/>
      </c>
      <c r="BF78" s="2" t="str">
        <f t="shared" si="170"/>
        <v/>
      </c>
      <c r="BJ78" s="11" t="str">
        <f t="shared" si="81"/>
        <v/>
      </c>
      <c r="BK78" s="13" t="str">
        <f t="shared" si="82"/>
        <v/>
      </c>
      <c r="BL78" s="4" t="str">
        <f t="shared" si="136"/>
        <v/>
      </c>
      <c r="BM78" s="4" t="str">
        <f t="shared" si="137"/>
        <v/>
      </c>
      <c r="BN78" s="4" t="str">
        <f t="shared" si="138"/>
        <v/>
      </c>
      <c r="BO78" s="7" t="str">
        <f t="shared" si="171"/>
        <v/>
      </c>
      <c r="BP78" s="7" t="str">
        <f t="shared" si="139"/>
        <v/>
      </c>
      <c r="BQ78" s="7" t="str">
        <f t="shared" si="172"/>
        <v/>
      </c>
      <c r="BR78" s="7" t="str">
        <f t="shared" si="140"/>
        <v/>
      </c>
      <c r="BS78" s="7" t="str">
        <f t="shared" si="141"/>
        <v/>
      </c>
      <c r="BT78" s="7" t="str">
        <f t="shared" si="142"/>
        <v/>
      </c>
      <c r="BU78" s="7" t="str">
        <f t="shared" si="173"/>
        <v/>
      </c>
      <c r="BV78" s="7" t="str">
        <f t="shared" si="174"/>
        <v/>
      </c>
      <c r="BW78" s="3" t="str">
        <f t="shared" si="143"/>
        <v/>
      </c>
      <c r="BX78" s="4" t="str">
        <f t="shared" si="144"/>
        <v/>
      </c>
      <c r="BY78" s="4" t="str">
        <f t="shared" si="145"/>
        <v/>
      </c>
      <c r="BZ78" s="5" t="str">
        <f t="shared" si="146"/>
        <v/>
      </c>
      <c r="CA78" s="3" t="str">
        <f t="shared" si="147"/>
        <v/>
      </c>
      <c r="CB78" s="5" t="str">
        <f t="shared" si="148"/>
        <v/>
      </c>
      <c r="CC78" s="7" t="str">
        <f t="shared" si="149"/>
        <v/>
      </c>
      <c r="CD78" s="7" t="str">
        <f t="shared" si="175"/>
        <v/>
      </c>
      <c r="CE78" s="7" t="str">
        <f t="shared" si="150"/>
        <v/>
      </c>
      <c r="CF78" s="7" t="str">
        <f t="shared" si="151"/>
        <v/>
      </c>
      <c r="CG78" s="7" t="str">
        <f t="shared" si="152"/>
        <v/>
      </c>
      <c r="CH78" s="7" t="str">
        <f t="shared" si="176"/>
        <v/>
      </c>
      <c r="CI78" s="7" t="str">
        <f t="shared" si="153"/>
        <v/>
      </c>
      <c r="CJ78" s="7" t="str">
        <f t="shared" si="177"/>
        <v/>
      </c>
      <c r="CK78" s="4"/>
      <c r="CL78" s="4" t="str">
        <f t="shared" si="154"/>
        <v/>
      </c>
      <c r="CM78" s="5" t="str">
        <f t="shared" si="155"/>
        <v/>
      </c>
      <c r="CN78" s="1" t="str">
        <f t="shared" si="180"/>
        <v/>
      </c>
      <c r="CO78" s="150" t="str">
        <f t="shared" si="181"/>
        <v/>
      </c>
      <c r="CP78" s="150" t="str">
        <f t="shared" si="182"/>
        <v/>
      </c>
      <c r="CQ78" s="7" t="str">
        <f t="shared" si="183"/>
        <v/>
      </c>
      <c r="CR78" s="7"/>
      <c r="CS78" s="7" t="str">
        <f t="shared" si="184"/>
        <v/>
      </c>
      <c r="CT78" s="7" t="str">
        <f t="shared" si="185"/>
        <v/>
      </c>
      <c r="CU78" s="7" t="str">
        <f t="shared" si="186"/>
        <v/>
      </c>
      <c r="CV78" s="7" t="str">
        <f t="shared" si="187"/>
        <v/>
      </c>
      <c r="CW78" s="7"/>
      <c r="CX78" s="7" t="str">
        <f t="shared" si="188"/>
        <v/>
      </c>
    </row>
    <row r="79" spans="1:102" ht="17.25" customHeight="1" x14ac:dyDescent="0.2">
      <c r="A79" s="8">
        <v>70</v>
      </c>
      <c r="B79" s="135"/>
      <c r="C79" s="41"/>
      <c r="D79" s="133"/>
      <c r="E79" s="39"/>
      <c r="F79" s="43"/>
      <c r="G79" s="133"/>
      <c r="H79" s="154"/>
      <c r="I79" s="16" t="str">
        <f t="shared" si="130"/>
        <v/>
      </c>
      <c r="J79" s="15" t="str">
        <f t="shared" si="131"/>
        <v/>
      </c>
      <c r="K79" s="15" t="str">
        <f>IF(BJ79="1",COUNTIF(BJ$10:BJ79,"1"),"")</f>
        <v/>
      </c>
      <c r="L79" s="15" t="str">
        <f t="shared" si="132"/>
        <v/>
      </c>
      <c r="M79" s="15" t="str">
        <f t="shared" si="133"/>
        <v/>
      </c>
      <c r="N79" s="15" t="str">
        <f>IF(BK79="1",COUNTIF(BK$10:BK79,"1"),"")</f>
        <v/>
      </c>
      <c r="O79" s="15" t="str">
        <f t="shared" si="134"/>
        <v/>
      </c>
      <c r="P79" s="17" t="str">
        <f t="shared" si="135"/>
        <v/>
      </c>
      <c r="Q79" s="1"/>
      <c r="R79" s="230"/>
      <c r="S79" s="230"/>
      <c r="T79" s="230"/>
      <c r="U79" s="230"/>
      <c r="V79" s="230"/>
      <c r="W79" s="230"/>
      <c r="X79" s="230"/>
      <c r="Y79" s="230"/>
      <c r="Z79" s="230"/>
      <c r="AA79" s="230"/>
      <c r="AB79" s="230"/>
      <c r="AC79" s="230"/>
      <c r="AD79" s="230"/>
      <c r="AE79" s="230"/>
      <c r="AF79" s="230"/>
      <c r="AG79" s="230"/>
      <c r="AJ79" s="2" t="str">
        <f t="shared" si="77"/>
        <v/>
      </c>
      <c r="AK79" s="2" t="str">
        <f t="shared" si="78"/>
        <v/>
      </c>
      <c r="AL79" s="2" t="str">
        <f t="shared" si="178"/>
        <v/>
      </c>
      <c r="AM79" s="2" t="str">
        <f t="shared" si="158"/>
        <v/>
      </c>
      <c r="AN79" s="2" t="str">
        <f t="shared" si="159"/>
        <v/>
      </c>
      <c r="AO79" s="2" t="str">
        <f t="shared" si="160"/>
        <v/>
      </c>
      <c r="AP79" s="2" t="str">
        <f t="shared" si="161"/>
        <v/>
      </c>
      <c r="AQ79" s="2" t="str">
        <f t="shared" si="79"/>
        <v/>
      </c>
      <c r="AR79" s="2" t="str">
        <f t="shared" si="80"/>
        <v/>
      </c>
      <c r="AS79" s="2" t="str">
        <f t="shared" si="179"/>
        <v/>
      </c>
      <c r="AT79" s="2" t="str">
        <f t="shared" si="162"/>
        <v/>
      </c>
      <c r="AU79" s="2" t="str">
        <f t="shared" si="163"/>
        <v/>
      </c>
      <c r="AV79" s="2" t="str">
        <f t="shared" si="164"/>
        <v/>
      </c>
      <c r="AW79" s="2" t="str">
        <f t="shared" si="165"/>
        <v/>
      </c>
      <c r="AX79" s="2" t="str">
        <f t="shared" si="166"/>
        <v xml:space="preserve"> </v>
      </c>
      <c r="AY79" s="2" t="str">
        <f t="shared" si="127"/>
        <v xml:space="preserve"> </v>
      </c>
      <c r="AZ79" s="2" t="str">
        <f t="shared" si="128"/>
        <v xml:space="preserve"> </v>
      </c>
      <c r="BA79" s="2" t="str">
        <f t="shared" si="129"/>
        <v xml:space="preserve"> </v>
      </c>
      <c r="BB79" s="2"/>
      <c r="BC79" s="2" t="str">
        <f t="shared" si="167"/>
        <v/>
      </c>
      <c r="BD79" s="2" t="str">
        <f t="shared" si="168"/>
        <v/>
      </c>
      <c r="BE79" s="2" t="str">
        <f t="shared" si="169"/>
        <v/>
      </c>
      <c r="BF79" s="2" t="str">
        <f t="shared" si="170"/>
        <v/>
      </c>
      <c r="BJ79" s="11" t="str">
        <f t="shared" si="81"/>
        <v/>
      </c>
      <c r="BK79" s="13" t="str">
        <f t="shared" si="82"/>
        <v/>
      </c>
      <c r="BL79" s="4" t="str">
        <f t="shared" si="136"/>
        <v/>
      </c>
      <c r="BM79" s="4" t="str">
        <f t="shared" si="137"/>
        <v/>
      </c>
      <c r="BN79" s="4" t="str">
        <f t="shared" si="138"/>
        <v/>
      </c>
      <c r="BO79" s="7" t="str">
        <f t="shared" si="171"/>
        <v/>
      </c>
      <c r="BP79" s="7" t="str">
        <f t="shared" si="139"/>
        <v/>
      </c>
      <c r="BQ79" s="7" t="str">
        <f t="shared" si="172"/>
        <v/>
      </c>
      <c r="BR79" s="7" t="str">
        <f t="shared" si="140"/>
        <v/>
      </c>
      <c r="BS79" s="7" t="str">
        <f t="shared" si="141"/>
        <v/>
      </c>
      <c r="BT79" s="7" t="str">
        <f t="shared" si="142"/>
        <v/>
      </c>
      <c r="BU79" s="7" t="str">
        <f t="shared" si="173"/>
        <v/>
      </c>
      <c r="BV79" s="7" t="str">
        <f t="shared" si="174"/>
        <v/>
      </c>
      <c r="BW79" s="3" t="str">
        <f t="shared" si="143"/>
        <v/>
      </c>
      <c r="BX79" s="4" t="str">
        <f t="shared" si="144"/>
        <v/>
      </c>
      <c r="BY79" s="4" t="str">
        <f t="shared" si="145"/>
        <v/>
      </c>
      <c r="BZ79" s="5" t="str">
        <f t="shared" si="146"/>
        <v/>
      </c>
      <c r="CA79" s="3" t="str">
        <f t="shared" si="147"/>
        <v/>
      </c>
      <c r="CB79" s="5" t="str">
        <f t="shared" si="148"/>
        <v/>
      </c>
      <c r="CC79" s="7" t="str">
        <f t="shared" si="149"/>
        <v/>
      </c>
      <c r="CD79" s="7" t="str">
        <f t="shared" si="175"/>
        <v/>
      </c>
      <c r="CE79" s="7" t="str">
        <f t="shared" si="150"/>
        <v/>
      </c>
      <c r="CF79" s="7" t="str">
        <f t="shared" si="151"/>
        <v/>
      </c>
      <c r="CG79" s="7" t="str">
        <f t="shared" si="152"/>
        <v/>
      </c>
      <c r="CH79" s="7" t="str">
        <f t="shared" si="176"/>
        <v/>
      </c>
      <c r="CI79" s="7" t="str">
        <f t="shared" si="153"/>
        <v/>
      </c>
      <c r="CJ79" s="7" t="str">
        <f t="shared" si="177"/>
        <v/>
      </c>
      <c r="CK79" s="4"/>
      <c r="CL79" s="4" t="str">
        <f t="shared" si="154"/>
        <v/>
      </c>
      <c r="CM79" s="5" t="str">
        <f t="shared" si="155"/>
        <v/>
      </c>
      <c r="CN79" s="1" t="str">
        <f t="shared" si="180"/>
        <v/>
      </c>
      <c r="CO79" s="150" t="str">
        <f t="shared" si="181"/>
        <v/>
      </c>
      <c r="CP79" s="150" t="str">
        <f t="shared" si="182"/>
        <v/>
      </c>
      <c r="CQ79" s="7" t="str">
        <f t="shared" si="183"/>
        <v/>
      </c>
      <c r="CR79" s="7"/>
      <c r="CS79" s="7" t="str">
        <f t="shared" si="184"/>
        <v/>
      </c>
      <c r="CT79" s="7" t="str">
        <f t="shared" si="185"/>
        <v/>
      </c>
      <c r="CU79" s="7" t="str">
        <f t="shared" si="186"/>
        <v/>
      </c>
      <c r="CV79" s="7" t="str">
        <f t="shared" si="187"/>
        <v/>
      </c>
      <c r="CW79" s="7"/>
      <c r="CX79" s="7" t="str">
        <f t="shared" si="188"/>
        <v/>
      </c>
    </row>
    <row r="80" spans="1:102" ht="17.25" customHeight="1" x14ac:dyDescent="0.2">
      <c r="A80" s="8">
        <v>71</v>
      </c>
      <c r="B80" s="135"/>
      <c r="C80" s="41"/>
      <c r="D80" s="133"/>
      <c r="E80" s="39"/>
      <c r="F80" s="43"/>
      <c r="G80" s="133"/>
      <c r="H80" s="154"/>
      <c r="I80" s="16" t="str">
        <f t="shared" si="130"/>
        <v/>
      </c>
      <c r="J80" s="15" t="str">
        <f t="shared" si="131"/>
        <v/>
      </c>
      <c r="K80" s="15" t="str">
        <f>IF(BJ80="1",COUNTIF(BJ$10:BJ80,"1"),"")</f>
        <v/>
      </c>
      <c r="L80" s="15" t="str">
        <f t="shared" si="132"/>
        <v/>
      </c>
      <c r="M80" s="15" t="str">
        <f t="shared" si="133"/>
        <v/>
      </c>
      <c r="N80" s="15" t="str">
        <f>IF(BK80="1",COUNTIF(BK$10:BK80,"1"),"")</f>
        <v/>
      </c>
      <c r="O80" s="15" t="str">
        <f t="shared" si="134"/>
        <v/>
      </c>
      <c r="P80" s="17" t="str">
        <f t="shared" si="135"/>
        <v/>
      </c>
      <c r="Q80" s="1"/>
      <c r="R80" s="236"/>
      <c r="S80" s="236"/>
      <c r="T80" s="236"/>
      <c r="U80" s="236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0"/>
      <c r="AG80" s="230"/>
      <c r="AJ80" s="2" t="str">
        <f t="shared" ref="AJ80:AJ108" si="189">IF(BQ80="1",BO80,"")</f>
        <v/>
      </c>
      <c r="AK80" s="2" t="str">
        <f t="shared" ref="AK80:AK108" si="190">IF(CE80="1",CC80,"")</f>
        <v/>
      </c>
      <c r="AL80" s="2" t="str">
        <f t="shared" si="178"/>
        <v/>
      </c>
      <c r="AM80" s="2" t="str">
        <f t="shared" si="158"/>
        <v/>
      </c>
      <c r="AN80" s="2" t="str">
        <f t="shared" si="159"/>
        <v/>
      </c>
      <c r="AO80" s="2" t="str">
        <f t="shared" si="160"/>
        <v/>
      </c>
      <c r="AP80" s="2" t="str">
        <f t="shared" si="161"/>
        <v/>
      </c>
      <c r="AQ80" s="2" t="str">
        <f t="shared" ref="AQ80:AQ108" si="191">IF(BT80="1",BV80,"")</f>
        <v/>
      </c>
      <c r="AR80" s="2" t="str">
        <f t="shared" ref="AR80:AR108" si="192">IF(CH80="1",CJ80,"")</f>
        <v/>
      </c>
      <c r="AS80" s="2" t="str">
        <f t="shared" si="179"/>
        <v/>
      </c>
      <c r="AT80" s="2" t="str">
        <f t="shared" si="162"/>
        <v/>
      </c>
      <c r="AU80" s="2" t="str">
        <f t="shared" si="163"/>
        <v/>
      </c>
      <c r="AV80" s="2" t="str">
        <f t="shared" si="164"/>
        <v/>
      </c>
      <c r="AW80" s="2" t="str">
        <f t="shared" si="165"/>
        <v/>
      </c>
      <c r="AX80" s="2" t="str">
        <f t="shared" si="166"/>
        <v xml:space="preserve"> </v>
      </c>
      <c r="AY80" s="2" t="str">
        <f t="shared" si="127"/>
        <v xml:space="preserve"> </v>
      </c>
      <c r="AZ80" s="2" t="str">
        <f t="shared" si="128"/>
        <v xml:space="preserve"> </v>
      </c>
      <c r="BA80" s="2" t="str">
        <f t="shared" si="129"/>
        <v xml:space="preserve"> </v>
      </c>
      <c r="BB80" s="2"/>
      <c r="BC80" s="2" t="str">
        <f t="shared" si="167"/>
        <v/>
      </c>
      <c r="BD80" s="2" t="str">
        <f t="shared" si="168"/>
        <v/>
      </c>
      <c r="BE80" s="2" t="str">
        <f t="shared" si="169"/>
        <v/>
      </c>
      <c r="BF80" s="2" t="str">
        <f t="shared" si="170"/>
        <v/>
      </c>
      <c r="BG80" s="2"/>
      <c r="BJ80" s="11" t="str">
        <f t="shared" si="81"/>
        <v/>
      </c>
      <c r="BK80" s="13" t="str">
        <f t="shared" si="82"/>
        <v/>
      </c>
      <c r="BL80" s="4" t="str">
        <f t="shared" si="136"/>
        <v/>
      </c>
      <c r="BM80" s="4" t="str">
        <f t="shared" si="137"/>
        <v/>
      </c>
      <c r="BN80" s="4" t="str">
        <f t="shared" si="138"/>
        <v/>
      </c>
      <c r="BO80" s="7" t="str">
        <f t="shared" si="171"/>
        <v/>
      </c>
      <c r="BP80" s="7" t="str">
        <f t="shared" si="139"/>
        <v/>
      </c>
      <c r="BQ80" s="7" t="str">
        <f t="shared" si="172"/>
        <v/>
      </c>
      <c r="BR80" s="7" t="str">
        <f t="shared" si="140"/>
        <v/>
      </c>
      <c r="BS80" s="7" t="str">
        <f t="shared" si="141"/>
        <v/>
      </c>
      <c r="BT80" s="7" t="str">
        <f t="shared" si="142"/>
        <v/>
      </c>
      <c r="BU80" s="7" t="str">
        <f t="shared" si="173"/>
        <v/>
      </c>
      <c r="BV80" s="7" t="str">
        <f t="shared" si="174"/>
        <v/>
      </c>
      <c r="BW80" s="3" t="str">
        <f t="shared" si="143"/>
        <v/>
      </c>
      <c r="BX80" s="4" t="str">
        <f t="shared" si="144"/>
        <v/>
      </c>
      <c r="BY80" s="4" t="str">
        <f t="shared" si="145"/>
        <v/>
      </c>
      <c r="BZ80" s="5" t="str">
        <f t="shared" si="146"/>
        <v/>
      </c>
      <c r="CA80" s="3" t="str">
        <f t="shared" si="147"/>
        <v/>
      </c>
      <c r="CB80" s="5" t="str">
        <f t="shared" si="148"/>
        <v/>
      </c>
      <c r="CC80" s="7" t="str">
        <f t="shared" si="149"/>
        <v/>
      </c>
      <c r="CD80" s="7" t="str">
        <f t="shared" si="175"/>
        <v/>
      </c>
      <c r="CE80" s="7" t="str">
        <f t="shared" si="150"/>
        <v/>
      </c>
      <c r="CF80" s="7" t="str">
        <f t="shared" si="151"/>
        <v/>
      </c>
      <c r="CG80" s="7" t="str">
        <f t="shared" si="152"/>
        <v/>
      </c>
      <c r="CH80" s="7" t="str">
        <f t="shared" si="176"/>
        <v/>
      </c>
      <c r="CI80" s="7" t="str">
        <f t="shared" si="153"/>
        <v/>
      </c>
      <c r="CJ80" s="7" t="str">
        <f t="shared" si="177"/>
        <v/>
      </c>
      <c r="CK80" s="4"/>
      <c r="CL80" s="4" t="str">
        <f t="shared" si="154"/>
        <v/>
      </c>
      <c r="CM80" s="5" t="str">
        <f t="shared" si="155"/>
        <v/>
      </c>
      <c r="CN80" s="1" t="str">
        <f t="shared" si="180"/>
        <v/>
      </c>
      <c r="CO80" s="150" t="str">
        <f t="shared" si="181"/>
        <v/>
      </c>
      <c r="CP80" s="150" t="str">
        <f t="shared" si="182"/>
        <v/>
      </c>
      <c r="CQ80" s="7" t="str">
        <f t="shared" si="183"/>
        <v/>
      </c>
      <c r="CR80" s="7"/>
      <c r="CS80" s="7" t="str">
        <f t="shared" si="184"/>
        <v/>
      </c>
      <c r="CT80" s="7" t="str">
        <f t="shared" si="185"/>
        <v/>
      </c>
      <c r="CU80" s="7" t="str">
        <f t="shared" si="186"/>
        <v/>
      </c>
      <c r="CV80" s="7" t="str">
        <f t="shared" si="187"/>
        <v/>
      </c>
      <c r="CW80" s="7"/>
      <c r="CX80" s="7" t="str">
        <f t="shared" si="188"/>
        <v/>
      </c>
    </row>
    <row r="81" spans="1:102" ht="17.25" customHeight="1" x14ac:dyDescent="0.2">
      <c r="A81" s="8">
        <v>72</v>
      </c>
      <c r="B81" s="135"/>
      <c r="C81" s="41"/>
      <c r="D81" s="133"/>
      <c r="E81" s="39"/>
      <c r="F81" s="43"/>
      <c r="G81" s="133"/>
      <c r="H81" s="154"/>
      <c r="I81" s="16" t="str">
        <f t="shared" si="130"/>
        <v/>
      </c>
      <c r="J81" s="15" t="str">
        <f t="shared" si="131"/>
        <v/>
      </c>
      <c r="K81" s="15" t="str">
        <f>IF(BJ81="1",COUNTIF(BJ$10:BJ81,"1"),"")</f>
        <v/>
      </c>
      <c r="L81" s="15" t="str">
        <f t="shared" si="132"/>
        <v/>
      </c>
      <c r="M81" s="15" t="str">
        <f t="shared" si="133"/>
        <v/>
      </c>
      <c r="N81" s="15" t="str">
        <f>IF(BK81="1",COUNTIF(BK$10:BK81,"1"),"")</f>
        <v/>
      </c>
      <c r="O81" s="15" t="str">
        <f t="shared" si="134"/>
        <v/>
      </c>
      <c r="P81" s="17" t="str">
        <f t="shared" si="135"/>
        <v/>
      </c>
      <c r="Q81" s="1"/>
      <c r="R81" s="226" t="s">
        <v>51</v>
      </c>
      <c r="S81" s="227" t="s">
        <v>77</v>
      </c>
      <c r="T81" s="227" t="s">
        <v>41</v>
      </c>
      <c r="U81" s="227" t="s">
        <v>79</v>
      </c>
      <c r="V81" s="227" t="s">
        <v>39</v>
      </c>
      <c r="W81" s="227" t="s">
        <v>38</v>
      </c>
      <c r="X81" s="228" t="s">
        <v>83</v>
      </c>
      <c r="Y81" s="226" t="s">
        <v>76</v>
      </c>
      <c r="Z81" s="227" t="s">
        <v>77</v>
      </c>
      <c r="AA81" s="227" t="s">
        <v>41</v>
      </c>
      <c r="AB81" s="227" t="s">
        <v>79</v>
      </c>
      <c r="AC81" s="227" t="s">
        <v>39</v>
      </c>
      <c r="AD81" s="227" t="s">
        <v>38</v>
      </c>
      <c r="AE81" s="228" t="s">
        <v>83</v>
      </c>
      <c r="AF81" s="230"/>
      <c r="AG81" s="230"/>
      <c r="AJ81" s="2" t="str">
        <f t="shared" si="189"/>
        <v/>
      </c>
      <c r="AK81" s="2" t="str">
        <f t="shared" si="190"/>
        <v/>
      </c>
      <c r="AL81" s="2" t="str">
        <f t="shared" si="178"/>
        <v/>
      </c>
      <c r="AM81" s="2" t="str">
        <f t="shared" si="158"/>
        <v/>
      </c>
      <c r="AN81" s="2" t="str">
        <f t="shared" si="159"/>
        <v/>
      </c>
      <c r="AO81" s="2" t="str">
        <f t="shared" si="160"/>
        <v/>
      </c>
      <c r="AP81" s="2" t="str">
        <f t="shared" si="161"/>
        <v/>
      </c>
      <c r="AQ81" s="2" t="str">
        <f t="shared" si="191"/>
        <v/>
      </c>
      <c r="AR81" s="2" t="str">
        <f t="shared" si="192"/>
        <v/>
      </c>
      <c r="AS81" s="2" t="str">
        <f t="shared" si="179"/>
        <v/>
      </c>
      <c r="AT81" s="2" t="str">
        <f t="shared" si="162"/>
        <v/>
      </c>
      <c r="AU81" s="2" t="str">
        <f t="shared" si="163"/>
        <v/>
      </c>
      <c r="AV81" s="2" t="str">
        <f t="shared" si="164"/>
        <v/>
      </c>
      <c r="AW81" s="2" t="str">
        <f t="shared" si="165"/>
        <v/>
      </c>
      <c r="AX81" s="2" t="str">
        <f t="shared" si="166"/>
        <v xml:space="preserve"> </v>
      </c>
      <c r="AY81" s="2" t="str">
        <f t="shared" si="127"/>
        <v xml:space="preserve"> </v>
      </c>
      <c r="AZ81" s="2" t="str">
        <f t="shared" si="128"/>
        <v xml:space="preserve"> </v>
      </c>
      <c r="BA81" s="2" t="str">
        <f t="shared" si="129"/>
        <v xml:space="preserve"> </v>
      </c>
      <c r="BB81" s="2"/>
      <c r="BC81" s="2" t="str">
        <f t="shared" si="167"/>
        <v/>
      </c>
      <c r="BD81" s="2" t="str">
        <f t="shared" si="168"/>
        <v/>
      </c>
      <c r="BE81" s="2" t="str">
        <f t="shared" si="169"/>
        <v/>
      </c>
      <c r="BF81" s="2" t="str">
        <f t="shared" si="170"/>
        <v/>
      </c>
      <c r="BJ81" s="11" t="str">
        <f t="shared" si="81"/>
        <v/>
      </c>
      <c r="BK81" s="13" t="str">
        <f t="shared" si="82"/>
        <v/>
      </c>
      <c r="BL81" s="4" t="str">
        <f t="shared" si="136"/>
        <v/>
      </c>
      <c r="BM81" s="4" t="str">
        <f t="shared" si="137"/>
        <v/>
      </c>
      <c r="BN81" s="4" t="str">
        <f t="shared" si="138"/>
        <v/>
      </c>
      <c r="BO81" s="7" t="str">
        <f t="shared" si="171"/>
        <v/>
      </c>
      <c r="BP81" s="7" t="str">
        <f t="shared" si="139"/>
        <v/>
      </c>
      <c r="BQ81" s="7" t="str">
        <f t="shared" si="172"/>
        <v/>
      </c>
      <c r="BR81" s="7" t="str">
        <f t="shared" si="140"/>
        <v/>
      </c>
      <c r="BS81" s="7" t="str">
        <f t="shared" si="141"/>
        <v/>
      </c>
      <c r="BT81" s="7" t="str">
        <f t="shared" si="142"/>
        <v/>
      </c>
      <c r="BU81" s="7" t="str">
        <f t="shared" si="173"/>
        <v/>
      </c>
      <c r="BV81" s="7" t="str">
        <f t="shared" si="174"/>
        <v/>
      </c>
      <c r="BW81" s="3" t="str">
        <f t="shared" si="143"/>
        <v/>
      </c>
      <c r="BX81" s="4" t="str">
        <f t="shared" si="144"/>
        <v/>
      </c>
      <c r="BY81" s="4" t="str">
        <f t="shared" si="145"/>
        <v/>
      </c>
      <c r="BZ81" s="5" t="str">
        <f t="shared" si="146"/>
        <v/>
      </c>
      <c r="CA81" s="3" t="str">
        <f t="shared" si="147"/>
        <v/>
      </c>
      <c r="CB81" s="5" t="str">
        <f t="shared" si="148"/>
        <v/>
      </c>
      <c r="CC81" s="7" t="str">
        <f t="shared" si="149"/>
        <v/>
      </c>
      <c r="CD81" s="7" t="str">
        <f t="shared" si="175"/>
        <v/>
      </c>
      <c r="CE81" s="7" t="str">
        <f t="shared" si="150"/>
        <v/>
      </c>
      <c r="CF81" s="7" t="str">
        <f t="shared" si="151"/>
        <v/>
      </c>
      <c r="CG81" s="7" t="str">
        <f t="shared" si="152"/>
        <v/>
      </c>
      <c r="CH81" s="7" t="str">
        <f t="shared" si="176"/>
        <v/>
      </c>
      <c r="CI81" s="7" t="str">
        <f t="shared" si="153"/>
        <v/>
      </c>
      <c r="CJ81" s="7" t="str">
        <f t="shared" si="177"/>
        <v/>
      </c>
      <c r="CK81" s="4"/>
      <c r="CL81" s="4" t="str">
        <f t="shared" si="154"/>
        <v/>
      </c>
      <c r="CM81" s="5" t="str">
        <f t="shared" si="155"/>
        <v/>
      </c>
      <c r="CN81" s="1" t="str">
        <f t="shared" si="180"/>
        <v/>
      </c>
      <c r="CO81" s="150" t="str">
        <f t="shared" si="181"/>
        <v/>
      </c>
      <c r="CP81" s="150" t="str">
        <f t="shared" si="182"/>
        <v/>
      </c>
      <c r="CQ81" s="7" t="str">
        <f t="shared" si="183"/>
        <v/>
      </c>
      <c r="CR81" s="7"/>
      <c r="CS81" s="7" t="str">
        <f t="shared" si="184"/>
        <v/>
      </c>
      <c r="CT81" s="7" t="str">
        <f t="shared" si="185"/>
        <v/>
      </c>
      <c r="CU81" s="7" t="str">
        <f t="shared" si="186"/>
        <v/>
      </c>
      <c r="CV81" s="7" t="str">
        <f t="shared" si="187"/>
        <v/>
      </c>
      <c r="CW81" s="7"/>
      <c r="CX81" s="7" t="str">
        <f t="shared" si="188"/>
        <v/>
      </c>
    </row>
    <row r="82" spans="1:102" ht="17.25" customHeight="1" x14ac:dyDescent="0.2">
      <c r="A82" s="8">
        <v>73</v>
      </c>
      <c r="B82" s="135"/>
      <c r="C82" s="41"/>
      <c r="D82" s="133"/>
      <c r="E82" s="39"/>
      <c r="F82" s="43"/>
      <c r="G82" s="133"/>
      <c r="H82" s="154"/>
      <c r="I82" s="16" t="str">
        <f t="shared" si="130"/>
        <v/>
      </c>
      <c r="J82" s="15" t="str">
        <f t="shared" si="131"/>
        <v/>
      </c>
      <c r="K82" s="15" t="str">
        <f>IF(BJ82="1",COUNTIF(BJ$10:BJ82,"1"),"")</f>
        <v/>
      </c>
      <c r="L82" s="15" t="str">
        <f t="shared" si="132"/>
        <v/>
      </c>
      <c r="M82" s="15" t="str">
        <f t="shared" si="133"/>
        <v/>
      </c>
      <c r="N82" s="15" t="str">
        <f>IF(BK82="1",COUNTIF(BK$10:BK82,"1"),"")</f>
        <v/>
      </c>
      <c r="O82" s="15" t="str">
        <f t="shared" si="134"/>
        <v/>
      </c>
      <c r="P82" s="17" t="str">
        <f t="shared" si="135"/>
        <v/>
      </c>
      <c r="Q82" s="1"/>
      <c r="R82" s="229">
        <f t="shared" ref="R82:AE82" si="193">R10</f>
        <v>1</v>
      </c>
      <c r="S82" s="230">
        <f t="shared" si="193"/>
        <v>1</v>
      </c>
      <c r="T82" s="230">
        <f t="shared" si="193"/>
        <v>0</v>
      </c>
      <c r="U82" s="230">
        <f t="shared" si="193"/>
        <v>0</v>
      </c>
      <c r="V82" s="230">
        <f t="shared" si="193"/>
        <v>0</v>
      </c>
      <c r="W82" s="230">
        <f t="shared" si="193"/>
        <v>0</v>
      </c>
      <c r="X82" s="231">
        <f t="shared" si="193"/>
        <v>0</v>
      </c>
      <c r="Y82" s="229">
        <f t="shared" si="193"/>
        <v>1</v>
      </c>
      <c r="Z82" s="230">
        <f t="shared" si="193"/>
        <v>0</v>
      </c>
      <c r="AA82" s="230">
        <f t="shared" si="193"/>
        <v>0</v>
      </c>
      <c r="AB82" s="230">
        <f t="shared" si="193"/>
        <v>0</v>
      </c>
      <c r="AC82" s="230">
        <f t="shared" si="193"/>
        <v>0</v>
      </c>
      <c r="AD82" s="230">
        <f t="shared" si="193"/>
        <v>0</v>
      </c>
      <c r="AE82" s="231">
        <f t="shared" si="193"/>
        <v>1</v>
      </c>
      <c r="AF82" s="230"/>
      <c r="AG82" s="230"/>
      <c r="AJ82" s="2" t="str">
        <f t="shared" si="189"/>
        <v/>
      </c>
      <c r="AK82" s="2" t="str">
        <f t="shared" si="190"/>
        <v/>
      </c>
      <c r="AL82" s="2" t="str">
        <f t="shared" si="178"/>
        <v/>
      </c>
      <c r="AM82" s="2" t="str">
        <f t="shared" si="158"/>
        <v/>
      </c>
      <c r="AN82" s="2" t="str">
        <f t="shared" si="159"/>
        <v/>
      </c>
      <c r="AO82" s="2" t="str">
        <f t="shared" si="160"/>
        <v/>
      </c>
      <c r="AP82" s="2" t="str">
        <f t="shared" si="161"/>
        <v/>
      </c>
      <c r="AQ82" s="2" t="str">
        <f t="shared" si="191"/>
        <v/>
      </c>
      <c r="AR82" s="2" t="str">
        <f t="shared" si="192"/>
        <v/>
      </c>
      <c r="AS82" s="2" t="str">
        <f t="shared" si="179"/>
        <v/>
      </c>
      <c r="AT82" s="2" t="str">
        <f t="shared" si="162"/>
        <v/>
      </c>
      <c r="AU82" s="2" t="str">
        <f t="shared" si="163"/>
        <v/>
      </c>
      <c r="AV82" s="2" t="str">
        <f t="shared" si="164"/>
        <v/>
      </c>
      <c r="AW82" s="2" t="str">
        <f t="shared" si="165"/>
        <v/>
      </c>
      <c r="AX82" s="2" t="str">
        <f t="shared" si="166"/>
        <v xml:space="preserve"> </v>
      </c>
      <c r="AY82" s="2" t="str">
        <f>UPPER(IF(BP82="S",BO82,IF(CD82="S",CC82," ")))</f>
        <v xml:space="preserve"> </v>
      </c>
      <c r="AZ82" s="2" t="str">
        <f>UPPER(IF(BP82="D",BO82,IF(CD82="D",CC82," ")))</f>
        <v xml:space="preserve"> </v>
      </c>
      <c r="BA82" s="2" t="str">
        <f>UPPER(IF(BP82="DR",BO82,IF(CD82="DR",CC82," ")))</f>
        <v xml:space="preserve"> </v>
      </c>
      <c r="BB82" s="2"/>
      <c r="BC82" s="2" t="str">
        <f t="shared" si="167"/>
        <v/>
      </c>
      <c r="BD82" s="2" t="str">
        <f t="shared" si="168"/>
        <v/>
      </c>
      <c r="BE82" s="2" t="str">
        <f t="shared" si="169"/>
        <v/>
      </c>
      <c r="BF82" s="2" t="str">
        <f t="shared" si="170"/>
        <v/>
      </c>
      <c r="BJ82" s="11" t="str">
        <f t="shared" si="81"/>
        <v/>
      </c>
      <c r="BK82" s="13" t="str">
        <f t="shared" si="82"/>
        <v/>
      </c>
      <c r="BL82" s="4" t="str">
        <f t="shared" si="136"/>
        <v/>
      </c>
      <c r="BM82" s="4" t="str">
        <f t="shared" si="137"/>
        <v/>
      </c>
      <c r="BN82" s="4" t="str">
        <f t="shared" si="138"/>
        <v/>
      </c>
      <c r="BO82" s="7" t="str">
        <f t="shared" si="171"/>
        <v/>
      </c>
      <c r="BP82" s="7" t="str">
        <f t="shared" si="139"/>
        <v/>
      </c>
      <c r="BQ82" s="7" t="str">
        <f t="shared" si="172"/>
        <v/>
      </c>
      <c r="BR82" s="7" t="str">
        <f t="shared" si="140"/>
        <v/>
      </c>
      <c r="BS82" s="7" t="str">
        <f t="shared" si="141"/>
        <v/>
      </c>
      <c r="BT82" s="7" t="str">
        <f t="shared" si="142"/>
        <v/>
      </c>
      <c r="BU82" s="7" t="str">
        <f t="shared" si="173"/>
        <v/>
      </c>
      <c r="BV82" s="7" t="str">
        <f t="shared" si="174"/>
        <v/>
      </c>
      <c r="BW82" s="3" t="str">
        <f t="shared" si="143"/>
        <v/>
      </c>
      <c r="BX82" s="4" t="str">
        <f t="shared" si="144"/>
        <v/>
      </c>
      <c r="BY82" s="4" t="str">
        <f t="shared" si="145"/>
        <v/>
      </c>
      <c r="BZ82" s="5" t="str">
        <f t="shared" si="146"/>
        <v/>
      </c>
      <c r="CA82" s="3" t="str">
        <f t="shared" si="147"/>
        <v/>
      </c>
      <c r="CB82" s="5" t="str">
        <f t="shared" si="148"/>
        <v/>
      </c>
      <c r="CC82" s="7" t="str">
        <f t="shared" si="149"/>
        <v/>
      </c>
      <c r="CD82" s="7" t="str">
        <f t="shared" si="175"/>
        <v/>
      </c>
      <c r="CE82" s="7" t="str">
        <f t="shared" si="150"/>
        <v/>
      </c>
      <c r="CF82" s="7" t="str">
        <f t="shared" si="151"/>
        <v/>
      </c>
      <c r="CG82" s="7" t="str">
        <f t="shared" si="152"/>
        <v/>
      </c>
      <c r="CH82" s="7" t="str">
        <f t="shared" si="176"/>
        <v/>
      </c>
      <c r="CI82" s="7" t="str">
        <f t="shared" si="153"/>
        <v/>
      </c>
      <c r="CJ82" s="7" t="str">
        <f t="shared" si="177"/>
        <v/>
      </c>
      <c r="CK82" s="4"/>
      <c r="CL82" s="4" t="str">
        <f t="shared" si="154"/>
        <v/>
      </c>
      <c r="CM82" s="5" t="str">
        <f t="shared" si="155"/>
        <v/>
      </c>
      <c r="CN82" s="1" t="str">
        <f t="shared" si="180"/>
        <v/>
      </c>
      <c r="CO82" s="150" t="str">
        <f t="shared" si="181"/>
        <v/>
      </c>
      <c r="CP82" s="150" t="str">
        <f t="shared" si="182"/>
        <v/>
      </c>
      <c r="CQ82" s="7" t="str">
        <f t="shared" si="183"/>
        <v/>
      </c>
      <c r="CR82" s="7"/>
      <c r="CS82" s="7" t="str">
        <f t="shared" si="184"/>
        <v/>
      </c>
      <c r="CT82" s="7" t="str">
        <f t="shared" si="185"/>
        <v/>
      </c>
      <c r="CU82" s="7" t="str">
        <f t="shared" si="186"/>
        <v/>
      </c>
      <c r="CV82" s="7" t="str">
        <f t="shared" si="187"/>
        <v/>
      </c>
      <c r="CW82" s="7"/>
      <c r="CX82" s="7" t="str">
        <f t="shared" si="188"/>
        <v/>
      </c>
    </row>
    <row r="83" spans="1:102" ht="17.25" customHeight="1" x14ac:dyDescent="0.2">
      <c r="A83" s="8">
        <v>74</v>
      </c>
      <c r="B83" s="135"/>
      <c r="C83" s="41"/>
      <c r="D83" s="133"/>
      <c r="E83" s="39"/>
      <c r="F83" s="43"/>
      <c r="G83" s="133"/>
      <c r="H83" s="154"/>
      <c r="I83" s="16" t="str">
        <f t="shared" si="130"/>
        <v/>
      </c>
      <c r="J83" s="15" t="str">
        <f t="shared" si="131"/>
        <v/>
      </c>
      <c r="K83" s="15" t="str">
        <f>IF(BJ83="1",COUNTIF(BJ$10:BJ83,"1"),"")</f>
        <v/>
      </c>
      <c r="L83" s="15" t="str">
        <f t="shared" si="132"/>
        <v/>
      </c>
      <c r="M83" s="15" t="str">
        <f t="shared" si="133"/>
        <v/>
      </c>
      <c r="N83" s="15" t="str">
        <f>IF(BK83="1",COUNTIF(BK$10:BK83,"1"),"")</f>
        <v/>
      </c>
      <c r="O83" s="15" t="str">
        <f t="shared" si="134"/>
        <v/>
      </c>
      <c r="P83" s="17" t="str">
        <f t="shared" si="135"/>
        <v/>
      </c>
      <c r="Q83" s="1"/>
      <c r="R83" s="229">
        <f t="shared" ref="R83:AE83" si="194">R11</f>
        <v>2</v>
      </c>
      <c r="S83" s="230">
        <f t="shared" si="194"/>
        <v>1</v>
      </c>
      <c r="T83" s="230">
        <f t="shared" si="194"/>
        <v>0</v>
      </c>
      <c r="U83" s="230">
        <f t="shared" si="194"/>
        <v>0</v>
      </c>
      <c r="V83" s="230">
        <f t="shared" si="194"/>
        <v>0</v>
      </c>
      <c r="W83" s="230">
        <f t="shared" si="194"/>
        <v>0</v>
      </c>
      <c r="X83" s="231" t="str">
        <f t="shared" si="194"/>
        <v>×</v>
      </c>
      <c r="Y83" s="229">
        <f t="shared" si="194"/>
        <v>2</v>
      </c>
      <c r="Z83" s="230">
        <f t="shared" si="194"/>
        <v>0</v>
      </c>
      <c r="AA83" s="230">
        <f t="shared" si="194"/>
        <v>0</v>
      </c>
      <c r="AB83" s="230">
        <f t="shared" si="194"/>
        <v>0</v>
      </c>
      <c r="AC83" s="230">
        <f t="shared" si="194"/>
        <v>0</v>
      </c>
      <c r="AD83" s="230">
        <f t="shared" si="194"/>
        <v>0</v>
      </c>
      <c r="AE83" s="231" t="str">
        <f t="shared" si="194"/>
        <v>×</v>
      </c>
      <c r="AF83" s="230"/>
      <c r="AG83" s="230"/>
      <c r="AJ83" s="2" t="str">
        <f t="shared" si="189"/>
        <v/>
      </c>
      <c r="AK83" s="2" t="str">
        <f t="shared" si="190"/>
        <v/>
      </c>
      <c r="AL83" s="2" t="str">
        <f t="shared" si="178"/>
        <v/>
      </c>
      <c r="AM83" s="2" t="str">
        <f t="shared" si="158"/>
        <v/>
      </c>
      <c r="AN83" s="2" t="str">
        <f t="shared" si="159"/>
        <v/>
      </c>
      <c r="AO83" s="2" t="str">
        <f t="shared" si="160"/>
        <v/>
      </c>
      <c r="AP83" s="2" t="str">
        <f t="shared" si="161"/>
        <v/>
      </c>
      <c r="AQ83" s="2" t="str">
        <f t="shared" si="191"/>
        <v/>
      </c>
      <c r="AR83" s="2" t="str">
        <f t="shared" si="192"/>
        <v/>
      </c>
      <c r="AS83" s="2" t="str">
        <f t="shared" si="179"/>
        <v/>
      </c>
      <c r="AT83" s="2" t="str">
        <f t="shared" si="162"/>
        <v/>
      </c>
      <c r="AU83" s="2" t="str">
        <f t="shared" si="163"/>
        <v/>
      </c>
      <c r="AV83" s="2" t="str">
        <f t="shared" si="164"/>
        <v/>
      </c>
      <c r="AW83" s="2" t="str">
        <f t="shared" si="165"/>
        <v/>
      </c>
      <c r="AX83" s="2" t="str">
        <f t="shared" si="166"/>
        <v xml:space="preserve"> </v>
      </c>
      <c r="AY83" s="2" t="str">
        <f t="shared" ref="AY83:AY108" si="195">UPPER(IF(BP83="S",BO83,IF(CD83="S",CC83," ")))</f>
        <v xml:space="preserve"> </v>
      </c>
      <c r="AZ83" s="2" t="str">
        <f t="shared" ref="AZ83:AZ108" si="196">UPPER(IF(BP83="D",BO83,IF(CD83="D",CC83," ")))</f>
        <v xml:space="preserve"> </v>
      </c>
      <c r="BA83" s="2" t="str">
        <f t="shared" ref="BA83:BA108" si="197">UPPER(IF(BP83="DR",BO83,IF(CD83="DR",CC83," ")))</f>
        <v xml:space="preserve"> </v>
      </c>
      <c r="BB83" s="2"/>
      <c r="BC83" s="2" t="str">
        <f t="shared" si="167"/>
        <v/>
      </c>
      <c r="BD83" s="2" t="str">
        <f t="shared" si="168"/>
        <v/>
      </c>
      <c r="BE83" s="2" t="str">
        <f t="shared" si="169"/>
        <v/>
      </c>
      <c r="BF83" s="2" t="str">
        <f t="shared" si="170"/>
        <v/>
      </c>
      <c r="BJ83" s="11" t="str">
        <f t="shared" si="81"/>
        <v/>
      </c>
      <c r="BK83" s="13" t="str">
        <f t="shared" si="82"/>
        <v/>
      </c>
      <c r="BL83" s="4" t="str">
        <f t="shared" si="136"/>
        <v/>
      </c>
      <c r="BM83" s="4" t="str">
        <f t="shared" si="137"/>
        <v/>
      </c>
      <c r="BN83" s="4" t="str">
        <f t="shared" si="138"/>
        <v/>
      </c>
      <c r="BO83" s="7" t="str">
        <f t="shared" si="171"/>
        <v/>
      </c>
      <c r="BP83" s="7" t="str">
        <f t="shared" si="139"/>
        <v/>
      </c>
      <c r="BQ83" s="7" t="str">
        <f t="shared" si="172"/>
        <v/>
      </c>
      <c r="BR83" s="7" t="str">
        <f t="shared" si="140"/>
        <v/>
      </c>
      <c r="BS83" s="7" t="str">
        <f t="shared" si="141"/>
        <v/>
      </c>
      <c r="BT83" s="7" t="str">
        <f t="shared" si="142"/>
        <v/>
      </c>
      <c r="BU83" s="7" t="str">
        <f t="shared" si="173"/>
        <v/>
      </c>
      <c r="BV83" s="7" t="str">
        <f t="shared" si="174"/>
        <v/>
      </c>
      <c r="BW83" s="3" t="str">
        <f t="shared" si="143"/>
        <v/>
      </c>
      <c r="BX83" s="4" t="str">
        <f t="shared" si="144"/>
        <v/>
      </c>
      <c r="BY83" s="4" t="str">
        <f t="shared" si="145"/>
        <v/>
      </c>
      <c r="BZ83" s="5" t="str">
        <f t="shared" si="146"/>
        <v/>
      </c>
      <c r="CA83" s="3" t="str">
        <f t="shared" si="147"/>
        <v/>
      </c>
      <c r="CB83" s="5" t="str">
        <f t="shared" si="148"/>
        <v/>
      </c>
      <c r="CC83" s="7" t="str">
        <f t="shared" si="149"/>
        <v/>
      </c>
      <c r="CD83" s="7" t="str">
        <f t="shared" si="175"/>
        <v/>
      </c>
      <c r="CE83" s="7" t="str">
        <f t="shared" si="150"/>
        <v/>
      </c>
      <c r="CF83" s="7" t="str">
        <f t="shared" si="151"/>
        <v/>
      </c>
      <c r="CG83" s="7" t="str">
        <f t="shared" si="152"/>
        <v/>
      </c>
      <c r="CH83" s="7" t="str">
        <f t="shared" si="176"/>
        <v/>
      </c>
      <c r="CI83" s="7" t="str">
        <f t="shared" si="153"/>
        <v/>
      </c>
      <c r="CJ83" s="7" t="str">
        <f t="shared" si="177"/>
        <v/>
      </c>
      <c r="CK83" s="4"/>
      <c r="CL83" s="4" t="str">
        <f t="shared" si="154"/>
        <v/>
      </c>
      <c r="CM83" s="5" t="str">
        <f t="shared" si="155"/>
        <v/>
      </c>
      <c r="CN83" s="1" t="str">
        <f t="shared" si="180"/>
        <v/>
      </c>
      <c r="CO83" s="150" t="str">
        <f t="shared" si="181"/>
        <v/>
      </c>
      <c r="CP83" s="150" t="str">
        <f t="shared" si="182"/>
        <v/>
      </c>
      <c r="CQ83" s="7" t="str">
        <f t="shared" si="183"/>
        <v/>
      </c>
      <c r="CR83" s="7"/>
      <c r="CS83" s="7" t="str">
        <f t="shared" si="184"/>
        <v/>
      </c>
      <c r="CT83" s="7" t="str">
        <f t="shared" si="185"/>
        <v/>
      </c>
      <c r="CU83" s="7" t="str">
        <f t="shared" si="186"/>
        <v/>
      </c>
      <c r="CV83" s="7" t="str">
        <f t="shared" si="187"/>
        <v/>
      </c>
      <c r="CW83" s="7"/>
      <c r="CX83" s="7" t="str">
        <f t="shared" si="188"/>
        <v/>
      </c>
    </row>
    <row r="84" spans="1:102" ht="17.25" customHeight="1" x14ac:dyDescent="0.2">
      <c r="A84" s="8">
        <v>75</v>
      </c>
      <c r="B84" s="135"/>
      <c r="C84" s="41"/>
      <c r="D84" s="133"/>
      <c r="E84" s="39"/>
      <c r="F84" s="43"/>
      <c r="G84" s="133"/>
      <c r="H84" s="154"/>
      <c r="I84" s="16" t="str">
        <f t="shared" si="130"/>
        <v/>
      </c>
      <c r="J84" s="15" t="str">
        <f t="shared" si="131"/>
        <v/>
      </c>
      <c r="K84" s="15" t="str">
        <f>IF(BJ84="1",COUNTIF(BJ$10:BJ84,"1"),"")</f>
        <v/>
      </c>
      <c r="L84" s="15" t="str">
        <f t="shared" si="132"/>
        <v/>
      </c>
      <c r="M84" s="15" t="str">
        <f t="shared" si="133"/>
        <v/>
      </c>
      <c r="N84" s="15" t="str">
        <f>IF(BK84="1",COUNTIF(BK$10:BK84,"1"),"")</f>
        <v/>
      </c>
      <c r="O84" s="15" t="str">
        <f t="shared" si="134"/>
        <v/>
      </c>
      <c r="P84" s="17" t="str">
        <f t="shared" si="135"/>
        <v/>
      </c>
      <c r="Q84" s="1"/>
      <c r="R84" s="229">
        <f t="shared" ref="R84:AE84" si="198">R12</f>
        <v>3</v>
      </c>
      <c r="S84" s="230">
        <f t="shared" si="198"/>
        <v>1</v>
      </c>
      <c r="T84" s="230">
        <f t="shared" si="198"/>
        <v>1</v>
      </c>
      <c r="U84" s="230">
        <f t="shared" si="198"/>
        <v>0</v>
      </c>
      <c r="V84" s="230">
        <f t="shared" si="198"/>
        <v>0</v>
      </c>
      <c r="W84" s="230">
        <f t="shared" si="198"/>
        <v>0</v>
      </c>
      <c r="X84" s="231">
        <f t="shared" si="198"/>
        <v>0</v>
      </c>
      <c r="Y84" s="229">
        <f t="shared" si="198"/>
        <v>3</v>
      </c>
      <c r="Z84" s="230">
        <f t="shared" si="198"/>
        <v>1</v>
      </c>
      <c r="AA84" s="230">
        <f t="shared" si="198"/>
        <v>0</v>
      </c>
      <c r="AB84" s="230">
        <f t="shared" si="198"/>
        <v>0</v>
      </c>
      <c r="AC84" s="230">
        <f t="shared" si="198"/>
        <v>0</v>
      </c>
      <c r="AD84" s="230">
        <f t="shared" si="198"/>
        <v>0</v>
      </c>
      <c r="AE84" s="232">
        <f t="shared" si="198"/>
        <v>0</v>
      </c>
      <c r="AF84" s="264"/>
      <c r="AG84" s="264"/>
      <c r="AJ84" s="2" t="str">
        <f t="shared" si="189"/>
        <v/>
      </c>
      <c r="AK84" s="2" t="str">
        <f t="shared" si="190"/>
        <v/>
      </c>
      <c r="AL84" s="2" t="str">
        <f t="shared" si="178"/>
        <v/>
      </c>
      <c r="AM84" s="2" t="str">
        <f t="shared" si="158"/>
        <v/>
      </c>
      <c r="AN84" s="2" t="str">
        <f t="shared" si="159"/>
        <v/>
      </c>
      <c r="AO84" s="2" t="str">
        <f t="shared" si="160"/>
        <v/>
      </c>
      <c r="AP84" s="2" t="str">
        <f t="shared" si="161"/>
        <v/>
      </c>
      <c r="AQ84" s="2" t="str">
        <f t="shared" si="191"/>
        <v/>
      </c>
      <c r="AR84" s="2" t="str">
        <f t="shared" si="192"/>
        <v/>
      </c>
      <c r="AS84" s="2" t="str">
        <f t="shared" si="179"/>
        <v/>
      </c>
      <c r="AT84" s="2" t="str">
        <f t="shared" si="162"/>
        <v/>
      </c>
      <c r="AU84" s="2" t="str">
        <f t="shared" si="163"/>
        <v/>
      </c>
      <c r="AV84" s="2" t="str">
        <f t="shared" si="164"/>
        <v/>
      </c>
      <c r="AW84" s="2" t="str">
        <f t="shared" si="165"/>
        <v/>
      </c>
      <c r="AX84" s="2" t="str">
        <f t="shared" si="166"/>
        <v xml:space="preserve"> </v>
      </c>
      <c r="AY84" s="2" t="str">
        <f t="shared" si="195"/>
        <v xml:space="preserve"> </v>
      </c>
      <c r="AZ84" s="2" t="str">
        <f t="shared" si="196"/>
        <v xml:space="preserve"> </v>
      </c>
      <c r="BA84" s="2" t="str">
        <f t="shared" si="197"/>
        <v xml:space="preserve"> </v>
      </c>
      <c r="BB84" s="2"/>
      <c r="BC84" s="2" t="str">
        <f t="shared" si="167"/>
        <v/>
      </c>
      <c r="BD84" s="2" t="str">
        <f t="shared" si="168"/>
        <v/>
      </c>
      <c r="BE84" s="2" t="str">
        <f t="shared" si="169"/>
        <v/>
      </c>
      <c r="BF84" s="2" t="str">
        <f t="shared" si="170"/>
        <v/>
      </c>
      <c r="BJ84" s="11" t="str">
        <f t="shared" si="81"/>
        <v/>
      </c>
      <c r="BK84" s="13" t="str">
        <f t="shared" si="82"/>
        <v/>
      </c>
      <c r="BL84" s="4" t="str">
        <f t="shared" si="136"/>
        <v/>
      </c>
      <c r="BM84" s="4" t="str">
        <f t="shared" si="137"/>
        <v/>
      </c>
      <c r="BN84" s="4" t="str">
        <f t="shared" si="138"/>
        <v/>
      </c>
      <c r="BO84" s="7" t="str">
        <f t="shared" si="171"/>
        <v/>
      </c>
      <c r="BP84" s="7" t="str">
        <f t="shared" si="139"/>
        <v/>
      </c>
      <c r="BQ84" s="7" t="str">
        <f t="shared" si="172"/>
        <v/>
      </c>
      <c r="BR84" s="7" t="str">
        <f t="shared" si="140"/>
        <v/>
      </c>
      <c r="BS84" s="7" t="str">
        <f t="shared" si="141"/>
        <v/>
      </c>
      <c r="BT84" s="7" t="str">
        <f t="shared" si="142"/>
        <v/>
      </c>
      <c r="BU84" s="7" t="str">
        <f t="shared" si="173"/>
        <v/>
      </c>
      <c r="BV84" s="7" t="str">
        <f t="shared" si="174"/>
        <v/>
      </c>
      <c r="BW84" s="3" t="str">
        <f t="shared" si="143"/>
        <v/>
      </c>
      <c r="BX84" s="4" t="str">
        <f t="shared" si="144"/>
        <v/>
      </c>
      <c r="BY84" s="4" t="str">
        <f t="shared" si="145"/>
        <v/>
      </c>
      <c r="BZ84" s="5" t="str">
        <f t="shared" si="146"/>
        <v/>
      </c>
      <c r="CA84" s="3" t="str">
        <f t="shared" si="147"/>
        <v/>
      </c>
      <c r="CB84" s="5" t="str">
        <f t="shared" si="148"/>
        <v/>
      </c>
      <c r="CC84" s="7" t="str">
        <f t="shared" si="149"/>
        <v/>
      </c>
      <c r="CD84" s="7" t="str">
        <f t="shared" si="175"/>
        <v/>
      </c>
      <c r="CE84" s="7" t="str">
        <f t="shared" si="150"/>
        <v/>
      </c>
      <c r="CF84" s="7" t="str">
        <f t="shared" si="151"/>
        <v/>
      </c>
      <c r="CG84" s="7" t="str">
        <f t="shared" si="152"/>
        <v/>
      </c>
      <c r="CH84" s="7" t="str">
        <f t="shared" si="176"/>
        <v/>
      </c>
      <c r="CI84" s="7" t="str">
        <f t="shared" si="153"/>
        <v/>
      </c>
      <c r="CJ84" s="7" t="str">
        <f t="shared" si="177"/>
        <v/>
      </c>
      <c r="CK84" s="4"/>
      <c r="CL84" s="4" t="str">
        <f t="shared" si="154"/>
        <v/>
      </c>
      <c r="CM84" s="5" t="str">
        <f t="shared" si="155"/>
        <v/>
      </c>
      <c r="CN84" s="1" t="str">
        <f t="shared" si="180"/>
        <v/>
      </c>
      <c r="CO84" s="150" t="str">
        <f t="shared" si="181"/>
        <v/>
      </c>
      <c r="CP84" s="150" t="str">
        <f t="shared" si="182"/>
        <v/>
      </c>
      <c r="CQ84" s="7" t="str">
        <f t="shared" si="183"/>
        <v/>
      </c>
      <c r="CR84" s="7"/>
      <c r="CS84" s="7" t="str">
        <f t="shared" si="184"/>
        <v/>
      </c>
      <c r="CT84" s="7" t="str">
        <f t="shared" si="185"/>
        <v/>
      </c>
      <c r="CU84" s="7" t="str">
        <f t="shared" si="186"/>
        <v/>
      </c>
      <c r="CV84" s="7" t="str">
        <f t="shared" si="187"/>
        <v/>
      </c>
      <c r="CW84" s="7"/>
      <c r="CX84" s="7" t="str">
        <f t="shared" si="188"/>
        <v/>
      </c>
    </row>
    <row r="85" spans="1:102" ht="17.25" customHeight="1" x14ac:dyDescent="0.2">
      <c r="A85" s="8">
        <v>76</v>
      </c>
      <c r="B85" s="135"/>
      <c r="C85" s="41"/>
      <c r="D85" s="133"/>
      <c r="E85" s="39"/>
      <c r="F85" s="43"/>
      <c r="G85" s="133"/>
      <c r="H85" s="154"/>
      <c r="I85" s="16" t="str">
        <f t="shared" si="130"/>
        <v/>
      </c>
      <c r="J85" s="15" t="str">
        <f t="shared" si="131"/>
        <v/>
      </c>
      <c r="K85" s="15" t="str">
        <f>IF(BJ85="1",COUNTIF(BJ$10:BJ85,"1"),"")</f>
        <v/>
      </c>
      <c r="L85" s="15" t="str">
        <f t="shared" si="132"/>
        <v/>
      </c>
      <c r="M85" s="15" t="str">
        <f t="shared" si="133"/>
        <v/>
      </c>
      <c r="N85" s="15" t="str">
        <f>IF(BK85="1",COUNTIF(BK$10:BK85,"1"),"")</f>
        <v/>
      </c>
      <c r="O85" s="15" t="str">
        <f t="shared" si="134"/>
        <v/>
      </c>
      <c r="P85" s="17" t="str">
        <f t="shared" si="135"/>
        <v/>
      </c>
      <c r="Q85" s="1"/>
      <c r="R85" s="229">
        <f t="shared" ref="R85:AE85" si="199">R13</f>
        <v>4</v>
      </c>
      <c r="S85" s="230">
        <f t="shared" si="199"/>
        <v>0</v>
      </c>
      <c r="T85" s="230">
        <f t="shared" si="199"/>
        <v>0</v>
      </c>
      <c r="U85" s="230">
        <f t="shared" si="199"/>
        <v>0</v>
      </c>
      <c r="V85" s="230">
        <f t="shared" si="199"/>
        <v>0</v>
      </c>
      <c r="W85" s="230">
        <f t="shared" si="199"/>
        <v>0</v>
      </c>
      <c r="X85" s="231">
        <f t="shared" si="199"/>
        <v>0</v>
      </c>
      <c r="Y85" s="229">
        <f t="shared" si="199"/>
        <v>4</v>
      </c>
      <c r="Z85" s="230">
        <f t="shared" si="199"/>
        <v>1</v>
      </c>
      <c r="AA85" s="230">
        <f t="shared" si="199"/>
        <v>0</v>
      </c>
      <c r="AB85" s="230">
        <f t="shared" si="199"/>
        <v>0</v>
      </c>
      <c r="AC85" s="230">
        <f t="shared" si="199"/>
        <v>0</v>
      </c>
      <c r="AD85" s="230">
        <f t="shared" si="199"/>
        <v>0</v>
      </c>
      <c r="AE85" s="231">
        <f t="shared" si="199"/>
        <v>1</v>
      </c>
      <c r="AF85" s="230"/>
      <c r="AG85" s="230"/>
      <c r="AJ85" s="2" t="str">
        <f t="shared" si="189"/>
        <v/>
      </c>
      <c r="AK85" s="2" t="str">
        <f t="shared" si="190"/>
        <v/>
      </c>
      <c r="AL85" s="2" t="str">
        <f t="shared" si="178"/>
        <v/>
      </c>
      <c r="AM85" s="2" t="str">
        <f t="shared" si="158"/>
        <v/>
      </c>
      <c r="AN85" s="2" t="str">
        <f t="shared" si="159"/>
        <v/>
      </c>
      <c r="AO85" s="2" t="str">
        <f t="shared" si="160"/>
        <v/>
      </c>
      <c r="AP85" s="2" t="str">
        <f t="shared" si="161"/>
        <v/>
      </c>
      <c r="AQ85" s="2" t="str">
        <f t="shared" si="191"/>
        <v/>
      </c>
      <c r="AR85" s="2" t="str">
        <f t="shared" si="192"/>
        <v/>
      </c>
      <c r="AS85" s="2" t="str">
        <f t="shared" si="179"/>
        <v/>
      </c>
      <c r="AT85" s="2" t="str">
        <f t="shared" si="162"/>
        <v/>
      </c>
      <c r="AU85" s="2" t="str">
        <f t="shared" si="163"/>
        <v/>
      </c>
      <c r="AV85" s="2" t="str">
        <f t="shared" si="164"/>
        <v/>
      </c>
      <c r="AW85" s="2" t="str">
        <f t="shared" si="165"/>
        <v/>
      </c>
      <c r="AX85" s="2" t="str">
        <f t="shared" si="166"/>
        <v xml:space="preserve"> </v>
      </c>
      <c r="AY85" s="2" t="str">
        <f t="shared" si="195"/>
        <v xml:space="preserve"> </v>
      </c>
      <c r="AZ85" s="2" t="str">
        <f t="shared" si="196"/>
        <v xml:space="preserve"> </v>
      </c>
      <c r="BA85" s="2" t="str">
        <f t="shared" si="197"/>
        <v xml:space="preserve"> </v>
      </c>
      <c r="BB85" s="2"/>
      <c r="BC85" s="2" t="str">
        <f t="shared" si="167"/>
        <v/>
      </c>
      <c r="BD85" s="2" t="str">
        <f t="shared" si="168"/>
        <v/>
      </c>
      <c r="BE85" s="2" t="str">
        <f t="shared" si="169"/>
        <v/>
      </c>
      <c r="BF85" s="2" t="str">
        <f t="shared" si="170"/>
        <v/>
      </c>
      <c r="BG85" s="2"/>
      <c r="BJ85" s="11" t="str">
        <f t="shared" si="81"/>
        <v/>
      </c>
      <c r="BK85" s="13" t="str">
        <f t="shared" si="82"/>
        <v/>
      </c>
      <c r="BL85" s="4" t="str">
        <f t="shared" si="136"/>
        <v/>
      </c>
      <c r="BM85" s="4" t="str">
        <f t="shared" si="137"/>
        <v/>
      </c>
      <c r="BN85" s="4" t="str">
        <f t="shared" si="138"/>
        <v/>
      </c>
      <c r="BO85" s="7" t="str">
        <f t="shared" si="171"/>
        <v/>
      </c>
      <c r="BP85" s="7" t="str">
        <f t="shared" si="139"/>
        <v/>
      </c>
      <c r="BQ85" s="7" t="str">
        <f t="shared" si="172"/>
        <v/>
      </c>
      <c r="BR85" s="7" t="str">
        <f t="shared" si="140"/>
        <v/>
      </c>
      <c r="BS85" s="7" t="str">
        <f t="shared" si="141"/>
        <v/>
      </c>
      <c r="BT85" s="7" t="str">
        <f t="shared" si="142"/>
        <v/>
      </c>
      <c r="BU85" s="7" t="str">
        <f t="shared" si="173"/>
        <v/>
      </c>
      <c r="BV85" s="7" t="str">
        <f t="shared" si="174"/>
        <v/>
      </c>
      <c r="BW85" s="3" t="str">
        <f t="shared" si="143"/>
        <v/>
      </c>
      <c r="BX85" s="4" t="str">
        <f t="shared" si="144"/>
        <v/>
      </c>
      <c r="BY85" s="4" t="str">
        <f t="shared" si="145"/>
        <v/>
      </c>
      <c r="BZ85" s="5" t="str">
        <f t="shared" si="146"/>
        <v/>
      </c>
      <c r="CA85" s="3" t="str">
        <f t="shared" si="147"/>
        <v/>
      </c>
      <c r="CB85" s="5" t="str">
        <f t="shared" si="148"/>
        <v/>
      </c>
      <c r="CC85" s="7" t="str">
        <f t="shared" si="149"/>
        <v/>
      </c>
      <c r="CD85" s="7" t="str">
        <f t="shared" si="175"/>
        <v/>
      </c>
      <c r="CE85" s="7" t="str">
        <f t="shared" si="150"/>
        <v/>
      </c>
      <c r="CF85" s="7" t="str">
        <f t="shared" si="151"/>
        <v/>
      </c>
      <c r="CG85" s="7" t="str">
        <f t="shared" si="152"/>
        <v/>
      </c>
      <c r="CH85" s="7" t="str">
        <f t="shared" si="176"/>
        <v/>
      </c>
      <c r="CI85" s="7" t="str">
        <f t="shared" si="153"/>
        <v/>
      </c>
      <c r="CJ85" s="7" t="str">
        <f t="shared" si="177"/>
        <v/>
      </c>
      <c r="CK85" s="4"/>
      <c r="CL85" s="4" t="str">
        <f t="shared" si="154"/>
        <v/>
      </c>
      <c r="CM85" s="5" t="str">
        <f t="shared" si="155"/>
        <v/>
      </c>
      <c r="CN85" s="1" t="str">
        <f t="shared" si="180"/>
        <v/>
      </c>
      <c r="CO85" s="150" t="str">
        <f t="shared" si="181"/>
        <v/>
      </c>
      <c r="CP85" s="150" t="str">
        <f t="shared" si="182"/>
        <v/>
      </c>
      <c r="CQ85" s="7" t="str">
        <f t="shared" si="183"/>
        <v/>
      </c>
      <c r="CR85" s="7"/>
      <c r="CS85" s="7" t="str">
        <f t="shared" si="184"/>
        <v/>
      </c>
      <c r="CT85" s="7" t="str">
        <f t="shared" si="185"/>
        <v/>
      </c>
      <c r="CU85" s="7" t="str">
        <f t="shared" si="186"/>
        <v/>
      </c>
      <c r="CV85" s="7" t="str">
        <f t="shared" si="187"/>
        <v/>
      </c>
      <c r="CW85" s="7"/>
      <c r="CX85" s="7" t="str">
        <f t="shared" si="188"/>
        <v/>
      </c>
    </row>
    <row r="86" spans="1:102" ht="17.25" customHeight="1" x14ac:dyDescent="0.2">
      <c r="A86" s="8">
        <v>77</v>
      </c>
      <c r="B86" s="135"/>
      <c r="C86" s="41"/>
      <c r="D86" s="133"/>
      <c r="E86" s="39"/>
      <c r="F86" s="43"/>
      <c r="G86" s="133"/>
      <c r="H86" s="154"/>
      <c r="I86" s="16" t="str">
        <f t="shared" si="130"/>
        <v/>
      </c>
      <c r="J86" s="15" t="str">
        <f t="shared" si="131"/>
        <v/>
      </c>
      <c r="K86" s="15" t="str">
        <f>IF(BJ86="1",COUNTIF(BJ$10:BJ86,"1"),"")</f>
        <v/>
      </c>
      <c r="L86" s="15" t="str">
        <f t="shared" si="132"/>
        <v/>
      </c>
      <c r="M86" s="15" t="str">
        <f t="shared" si="133"/>
        <v/>
      </c>
      <c r="N86" s="15" t="str">
        <f>IF(BK86="1",COUNTIF(BK$10:BK86,"1"),"")</f>
        <v/>
      </c>
      <c r="O86" s="15" t="str">
        <f t="shared" si="134"/>
        <v/>
      </c>
      <c r="P86" s="17" t="str">
        <f t="shared" si="135"/>
        <v/>
      </c>
      <c r="Q86" s="1"/>
      <c r="R86" s="229">
        <f t="shared" ref="R86:W98" si="200">R14</f>
        <v>5</v>
      </c>
      <c r="S86" s="230">
        <f t="shared" si="200"/>
        <v>0</v>
      </c>
      <c r="T86" s="230">
        <f t="shared" si="200"/>
        <v>0</v>
      </c>
      <c r="U86" s="230">
        <f t="shared" si="200"/>
        <v>0</v>
      </c>
      <c r="V86" s="230">
        <f t="shared" si="200"/>
        <v>0</v>
      </c>
      <c r="W86" s="230">
        <f t="shared" si="200"/>
        <v>0</v>
      </c>
      <c r="X86" s="231"/>
      <c r="Y86" s="229">
        <f t="shared" ref="Y86:AD98" si="201">Y14</f>
        <v>5</v>
      </c>
      <c r="Z86" s="230">
        <f t="shared" si="201"/>
        <v>0</v>
      </c>
      <c r="AA86" s="230">
        <f t="shared" si="201"/>
        <v>0</v>
      </c>
      <c r="AB86" s="230">
        <f t="shared" si="201"/>
        <v>0</v>
      </c>
      <c r="AC86" s="230">
        <f t="shared" si="201"/>
        <v>0</v>
      </c>
      <c r="AD86" s="230">
        <f t="shared" si="201"/>
        <v>0</v>
      </c>
      <c r="AE86" s="233"/>
      <c r="AF86" s="265"/>
      <c r="AG86" s="265"/>
      <c r="AJ86" s="2" t="str">
        <f t="shared" si="189"/>
        <v/>
      </c>
      <c r="AK86" s="2" t="str">
        <f t="shared" si="190"/>
        <v/>
      </c>
      <c r="AL86" s="2" t="str">
        <f t="shared" si="178"/>
        <v/>
      </c>
      <c r="AM86" s="2" t="str">
        <f t="shared" si="158"/>
        <v/>
      </c>
      <c r="AN86" s="2" t="str">
        <f t="shared" si="159"/>
        <v/>
      </c>
      <c r="AO86" s="2" t="str">
        <f t="shared" si="160"/>
        <v/>
      </c>
      <c r="AP86" s="2" t="str">
        <f t="shared" si="161"/>
        <v/>
      </c>
      <c r="AQ86" s="2" t="str">
        <f t="shared" si="191"/>
        <v/>
      </c>
      <c r="AR86" s="2" t="str">
        <f t="shared" si="192"/>
        <v/>
      </c>
      <c r="AS86" s="2" t="str">
        <f t="shared" si="179"/>
        <v/>
      </c>
      <c r="AT86" s="2" t="str">
        <f t="shared" si="162"/>
        <v/>
      </c>
      <c r="AU86" s="2" t="str">
        <f t="shared" si="163"/>
        <v/>
      </c>
      <c r="AV86" s="2" t="str">
        <f t="shared" si="164"/>
        <v/>
      </c>
      <c r="AW86" s="2" t="str">
        <f t="shared" si="165"/>
        <v/>
      </c>
      <c r="AX86" s="2" t="str">
        <f t="shared" si="166"/>
        <v xml:space="preserve"> </v>
      </c>
      <c r="AY86" s="2" t="str">
        <f t="shared" si="195"/>
        <v xml:space="preserve"> </v>
      </c>
      <c r="AZ86" s="2" t="str">
        <f t="shared" si="196"/>
        <v xml:space="preserve"> </v>
      </c>
      <c r="BA86" s="2" t="str">
        <f t="shared" si="197"/>
        <v xml:space="preserve"> </v>
      </c>
      <c r="BB86" s="2"/>
      <c r="BC86" s="2" t="str">
        <f t="shared" si="167"/>
        <v/>
      </c>
      <c r="BD86" s="2" t="str">
        <f t="shared" si="168"/>
        <v/>
      </c>
      <c r="BE86" s="2" t="str">
        <f t="shared" si="169"/>
        <v/>
      </c>
      <c r="BF86" s="2" t="str">
        <f t="shared" si="170"/>
        <v/>
      </c>
      <c r="BJ86" s="11" t="str">
        <f t="shared" si="81"/>
        <v/>
      </c>
      <c r="BK86" s="13" t="str">
        <f t="shared" si="82"/>
        <v/>
      </c>
      <c r="BL86" s="4" t="str">
        <f t="shared" si="136"/>
        <v/>
      </c>
      <c r="BM86" s="4" t="str">
        <f t="shared" si="137"/>
        <v/>
      </c>
      <c r="BN86" s="4" t="str">
        <f t="shared" si="138"/>
        <v/>
      </c>
      <c r="BO86" s="7" t="str">
        <f t="shared" si="171"/>
        <v/>
      </c>
      <c r="BP86" s="7" t="str">
        <f t="shared" si="139"/>
        <v/>
      </c>
      <c r="BQ86" s="7" t="str">
        <f t="shared" si="172"/>
        <v/>
      </c>
      <c r="BR86" s="7" t="str">
        <f t="shared" si="140"/>
        <v/>
      </c>
      <c r="BS86" s="7" t="str">
        <f t="shared" si="141"/>
        <v/>
      </c>
      <c r="BT86" s="7" t="str">
        <f t="shared" si="142"/>
        <v/>
      </c>
      <c r="BU86" s="7" t="str">
        <f t="shared" si="173"/>
        <v/>
      </c>
      <c r="BV86" s="7" t="str">
        <f t="shared" si="174"/>
        <v/>
      </c>
      <c r="BW86" s="3" t="str">
        <f t="shared" si="143"/>
        <v/>
      </c>
      <c r="BX86" s="4" t="str">
        <f t="shared" si="144"/>
        <v/>
      </c>
      <c r="BY86" s="4" t="str">
        <f t="shared" si="145"/>
        <v/>
      </c>
      <c r="BZ86" s="5" t="str">
        <f t="shared" si="146"/>
        <v/>
      </c>
      <c r="CA86" s="3" t="str">
        <f t="shared" si="147"/>
        <v/>
      </c>
      <c r="CB86" s="5" t="str">
        <f t="shared" si="148"/>
        <v/>
      </c>
      <c r="CC86" s="7" t="str">
        <f t="shared" si="149"/>
        <v/>
      </c>
      <c r="CD86" s="7" t="str">
        <f t="shared" si="175"/>
        <v/>
      </c>
      <c r="CE86" s="7" t="str">
        <f t="shared" si="150"/>
        <v/>
      </c>
      <c r="CF86" s="7" t="str">
        <f t="shared" si="151"/>
        <v/>
      </c>
      <c r="CG86" s="7" t="str">
        <f t="shared" si="152"/>
        <v/>
      </c>
      <c r="CH86" s="7" t="str">
        <f t="shared" si="176"/>
        <v/>
      </c>
      <c r="CI86" s="7" t="str">
        <f t="shared" si="153"/>
        <v/>
      </c>
      <c r="CJ86" s="7" t="str">
        <f t="shared" si="177"/>
        <v/>
      </c>
      <c r="CK86" s="4"/>
      <c r="CL86" s="4" t="str">
        <f t="shared" si="154"/>
        <v/>
      </c>
      <c r="CM86" s="5" t="str">
        <f t="shared" si="155"/>
        <v/>
      </c>
      <c r="CN86" s="1" t="str">
        <f t="shared" si="180"/>
        <v/>
      </c>
      <c r="CO86" s="150" t="str">
        <f t="shared" si="181"/>
        <v/>
      </c>
      <c r="CP86" s="150" t="str">
        <f t="shared" si="182"/>
        <v/>
      </c>
      <c r="CQ86" s="7" t="str">
        <f t="shared" si="183"/>
        <v/>
      </c>
      <c r="CR86" s="7"/>
      <c r="CS86" s="7" t="str">
        <f t="shared" si="184"/>
        <v/>
      </c>
      <c r="CT86" s="7" t="str">
        <f t="shared" si="185"/>
        <v/>
      </c>
      <c r="CU86" s="7" t="str">
        <f t="shared" si="186"/>
        <v/>
      </c>
      <c r="CV86" s="7" t="str">
        <f t="shared" si="187"/>
        <v/>
      </c>
      <c r="CW86" s="7"/>
      <c r="CX86" s="7" t="str">
        <f t="shared" si="188"/>
        <v/>
      </c>
    </row>
    <row r="87" spans="1:102" ht="17.25" customHeight="1" x14ac:dyDescent="0.2">
      <c r="A87" s="8">
        <v>78</v>
      </c>
      <c r="B87" s="135"/>
      <c r="C87" s="41"/>
      <c r="D87" s="133"/>
      <c r="E87" s="39"/>
      <c r="F87" s="43"/>
      <c r="G87" s="133"/>
      <c r="H87" s="154"/>
      <c r="I87" s="16" t="str">
        <f t="shared" si="130"/>
        <v/>
      </c>
      <c r="J87" s="15" t="str">
        <f t="shared" si="131"/>
        <v/>
      </c>
      <c r="K87" s="15" t="str">
        <f>IF(BJ87="1",COUNTIF(BJ$10:BJ87,"1"),"")</f>
        <v/>
      </c>
      <c r="L87" s="15" t="str">
        <f t="shared" si="132"/>
        <v/>
      </c>
      <c r="M87" s="15" t="str">
        <f t="shared" si="133"/>
        <v/>
      </c>
      <c r="N87" s="15" t="str">
        <f>IF(BK87="1",COUNTIF(BK$10:BK87,"1"),"")</f>
        <v/>
      </c>
      <c r="O87" s="15" t="str">
        <f t="shared" si="134"/>
        <v/>
      </c>
      <c r="P87" s="17" t="str">
        <f t="shared" si="135"/>
        <v/>
      </c>
      <c r="Q87" s="1"/>
      <c r="R87" s="229">
        <f t="shared" si="200"/>
        <v>6</v>
      </c>
      <c r="S87" s="230">
        <f t="shared" si="200"/>
        <v>0</v>
      </c>
      <c r="T87" s="230">
        <f t="shared" si="200"/>
        <v>0</v>
      </c>
      <c r="U87" s="230">
        <f t="shared" si="200"/>
        <v>0</v>
      </c>
      <c r="V87" s="230">
        <f t="shared" si="200"/>
        <v>0</v>
      </c>
      <c r="W87" s="230">
        <f t="shared" si="200"/>
        <v>0</v>
      </c>
      <c r="X87" s="231"/>
      <c r="Y87" s="229">
        <f t="shared" si="201"/>
        <v>6</v>
      </c>
      <c r="Z87" s="230">
        <f t="shared" si="201"/>
        <v>0</v>
      </c>
      <c r="AA87" s="230">
        <f t="shared" si="201"/>
        <v>0</v>
      </c>
      <c r="AB87" s="230">
        <f t="shared" si="201"/>
        <v>0</v>
      </c>
      <c r="AC87" s="230">
        <f t="shared" si="201"/>
        <v>0</v>
      </c>
      <c r="AD87" s="230">
        <f t="shared" si="201"/>
        <v>0</v>
      </c>
      <c r="AE87" s="231"/>
      <c r="AF87" s="230"/>
      <c r="AG87" s="230"/>
      <c r="AJ87" s="2" t="str">
        <f t="shared" si="189"/>
        <v/>
      </c>
      <c r="AK87" s="2" t="str">
        <f t="shared" si="190"/>
        <v/>
      </c>
      <c r="AL87" s="2" t="str">
        <f t="shared" si="178"/>
        <v/>
      </c>
      <c r="AM87" s="2" t="str">
        <f t="shared" si="158"/>
        <v/>
      </c>
      <c r="AN87" s="2" t="str">
        <f t="shared" si="159"/>
        <v/>
      </c>
      <c r="AO87" s="2" t="str">
        <f t="shared" si="160"/>
        <v/>
      </c>
      <c r="AP87" s="2" t="str">
        <f t="shared" si="161"/>
        <v/>
      </c>
      <c r="AQ87" s="2" t="str">
        <f t="shared" si="191"/>
        <v/>
      </c>
      <c r="AR87" s="2" t="str">
        <f t="shared" si="192"/>
        <v/>
      </c>
      <c r="AS87" s="2" t="str">
        <f t="shared" si="179"/>
        <v/>
      </c>
      <c r="AT87" s="2" t="str">
        <f t="shared" si="162"/>
        <v/>
      </c>
      <c r="AU87" s="2" t="str">
        <f t="shared" si="163"/>
        <v/>
      </c>
      <c r="AV87" s="2" t="str">
        <f t="shared" si="164"/>
        <v/>
      </c>
      <c r="AW87" s="2" t="str">
        <f t="shared" si="165"/>
        <v/>
      </c>
      <c r="AX87" s="2" t="str">
        <f t="shared" si="166"/>
        <v xml:space="preserve"> </v>
      </c>
      <c r="AY87" s="2" t="str">
        <f t="shared" si="195"/>
        <v xml:space="preserve"> </v>
      </c>
      <c r="AZ87" s="2" t="str">
        <f t="shared" si="196"/>
        <v xml:space="preserve"> </v>
      </c>
      <c r="BA87" s="2" t="str">
        <f t="shared" si="197"/>
        <v xml:space="preserve"> </v>
      </c>
      <c r="BB87" s="2"/>
      <c r="BC87" s="2" t="str">
        <f t="shared" si="167"/>
        <v/>
      </c>
      <c r="BD87" s="2" t="str">
        <f t="shared" si="168"/>
        <v/>
      </c>
      <c r="BE87" s="2" t="str">
        <f t="shared" si="169"/>
        <v/>
      </c>
      <c r="BF87" s="2" t="str">
        <f t="shared" si="170"/>
        <v/>
      </c>
      <c r="BJ87" s="11" t="str">
        <f t="shared" si="81"/>
        <v/>
      </c>
      <c r="BK87" s="13" t="str">
        <f t="shared" si="82"/>
        <v/>
      </c>
      <c r="BL87" s="4" t="str">
        <f t="shared" si="136"/>
        <v/>
      </c>
      <c r="BM87" s="4" t="str">
        <f t="shared" si="137"/>
        <v/>
      </c>
      <c r="BN87" s="4" t="str">
        <f t="shared" si="138"/>
        <v/>
      </c>
      <c r="BO87" s="7" t="str">
        <f t="shared" si="171"/>
        <v/>
      </c>
      <c r="BP87" s="7" t="str">
        <f t="shared" si="139"/>
        <v/>
      </c>
      <c r="BQ87" s="7" t="str">
        <f t="shared" si="172"/>
        <v/>
      </c>
      <c r="BR87" s="7" t="str">
        <f t="shared" si="140"/>
        <v/>
      </c>
      <c r="BS87" s="7" t="str">
        <f t="shared" si="141"/>
        <v/>
      </c>
      <c r="BT87" s="7" t="str">
        <f t="shared" si="142"/>
        <v/>
      </c>
      <c r="BU87" s="7" t="str">
        <f t="shared" si="173"/>
        <v/>
      </c>
      <c r="BV87" s="7" t="str">
        <f t="shared" si="174"/>
        <v/>
      </c>
      <c r="BW87" s="3" t="str">
        <f t="shared" si="143"/>
        <v/>
      </c>
      <c r="BX87" s="4" t="str">
        <f t="shared" si="144"/>
        <v/>
      </c>
      <c r="BY87" s="4" t="str">
        <f t="shared" si="145"/>
        <v/>
      </c>
      <c r="BZ87" s="5" t="str">
        <f t="shared" si="146"/>
        <v/>
      </c>
      <c r="CA87" s="3" t="str">
        <f t="shared" si="147"/>
        <v/>
      </c>
      <c r="CB87" s="5" t="str">
        <f t="shared" si="148"/>
        <v/>
      </c>
      <c r="CC87" s="7" t="str">
        <f t="shared" si="149"/>
        <v/>
      </c>
      <c r="CD87" s="7" t="str">
        <f t="shared" si="175"/>
        <v/>
      </c>
      <c r="CE87" s="7" t="str">
        <f t="shared" si="150"/>
        <v/>
      </c>
      <c r="CF87" s="7" t="str">
        <f t="shared" si="151"/>
        <v/>
      </c>
      <c r="CG87" s="7" t="str">
        <f t="shared" si="152"/>
        <v/>
      </c>
      <c r="CH87" s="7" t="str">
        <f t="shared" si="176"/>
        <v/>
      </c>
      <c r="CI87" s="7" t="str">
        <f t="shared" si="153"/>
        <v/>
      </c>
      <c r="CJ87" s="7" t="str">
        <f t="shared" si="177"/>
        <v/>
      </c>
      <c r="CK87" s="4"/>
      <c r="CL87" s="4" t="str">
        <f t="shared" si="154"/>
        <v/>
      </c>
      <c r="CM87" s="5" t="str">
        <f t="shared" si="155"/>
        <v/>
      </c>
      <c r="CN87" s="1" t="str">
        <f t="shared" si="180"/>
        <v/>
      </c>
      <c r="CO87" s="150" t="str">
        <f t="shared" si="181"/>
        <v/>
      </c>
      <c r="CP87" s="150" t="str">
        <f t="shared" si="182"/>
        <v/>
      </c>
      <c r="CQ87" s="7" t="str">
        <f t="shared" si="183"/>
        <v/>
      </c>
      <c r="CR87" s="7"/>
      <c r="CS87" s="7" t="str">
        <f t="shared" si="184"/>
        <v/>
      </c>
      <c r="CT87" s="7" t="str">
        <f t="shared" si="185"/>
        <v/>
      </c>
      <c r="CU87" s="7" t="str">
        <f t="shared" si="186"/>
        <v/>
      </c>
      <c r="CV87" s="7" t="str">
        <f t="shared" si="187"/>
        <v/>
      </c>
      <c r="CW87" s="7"/>
      <c r="CX87" s="7" t="str">
        <f t="shared" si="188"/>
        <v/>
      </c>
    </row>
    <row r="88" spans="1:102" ht="17.25" customHeight="1" x14ac:dyDescent="0.2">
      <c r="A88" s="8">
        <v>79</v>
      </c>
      <c r="B88" s="135"/>
      <c r="C88" s="41"/>
      <c r="D88" s="133"/>
      <c r="E88" s="39"/>
      <c r="F88" s="43"/>
      <c r="G88" s="133"/>
      <c r="H88" s="154"/>
      <c r="I88" s="16" t="str">
        <f t="shared" si="130"/>
        <v/>
      </c>
      <c r="J88" s="15" t="str">
        <f t="shared" si="131"/>
        <v/>
      </c>
      <c r="K88" s="15" t="str">
        <f>IF(BJ88="1",COUNTIF(BJ$10:BJ88,"1"),"")</f>
        <v/>
      </c>
      <c r="L88" s="15" t="str">
        <f t="shared" si="132"/>
        <v/>
      </c>
      <c r="M88" s="15" t="str">
        <f t="shared" si="133"/>
        <v/>
      </c>
      <c r="N88" s="15" t="str">
        <f>IF(BK88="1",COUNTIF(BK$10:BK88,"1"),"")</f>
        <v/>
      </c>
      <c r="O88" s="15" t="str">
        <f t="shared" si="134"/>
        <v/>
      </c>
      <c r="P88" s="17" t="str">
        <f t="shared" si="135"/>
        <v/>
      </c>
      <c r="Q88" s="1"/>
      <c r="R88" s="229">
        <f t="shared" si="200"/>
        <v>7</v>
      </c>
      <c r="S88" s="230">
        <f t="shared" si="200"/>
        <v>0</v>
      </c>
      <c r="T88" s="230">
        <f t="shared" si="200"/>
        <v>0</v>
      </c>
      <c r="U88" s="230">
        <f t="shared" si="200"/>
        <v>0</v>
      </c>
      <c r="V88" s="230">
        <f t="shared" si="200"/>
        <v>0</v>
      </c>
      <c r="W88" s="230">
        <f t="shared" si="200"/>
        <v>0</v>
      </c>
      <c r="X88" s="231"/>
      <c r="Y88" s="229">
        <f t="shared" si="201"/>
        <v>7</v>
      </c>
      <c r="Z88" s="230">
        <f t="shared" si="201"/>
        <v>0</v>
      </c>
      <c r="AA88" s="230">
        <f t="shared" si="201"/>
        <v>0</v>
      </c>
      <c r="AB88" s="230">
        <f t="shared" si="201"/>
        <v>0</v>
      </c>
      <c r="AC88" s="230">
        <f t="shared" si="201"/>
        <v>0</v>
      </c>
      <c r="AD88" s="230">
        <f t="shared" si="201"/>
        <v>0</v>
      </c>
      <c r="AE88" s="231"/>
      <c r="AF88" s="230"/>
      <c r="AG88" s="230"/>
      <c r="AJ88" s="2" t="str">
        <f t="shared" si="189"/>
        <v/>
      </c>
      <c r="AK88" s="2" t="str">
        <f t="shared" si="190"/>
        <v/>
      </c>
      <c r="AL88" s="2" t="str">
        <f t="shared" si="178"/>
        <v/>
      </c>
      <c r="AM88" s="2" t="str">
        <f t="shared" si="158"/>
        <v/>
      </c>
      <c r="AN88" s="2" t="str">
        <f t="shared" si="159"/>
        <v/>
      </c>
      <c r="AO88" s="2" t="str">
        <f t="shared" si="160"/>
        <v/>
      </c>
      <c r="AP88" s="2" t="str">
        <f t="shared" si="161"/>
        <v/>
      </c>
      <c r="AQ88" s="2" t="str">
        <f t="shared" si="191"/>
        <v/>
      </c>
      <c r="AR88" s="2" t="str">
        <f t="shared" si="192"/>
        <v/>
      </c>
      <c r="AS88" s="2" t="str">
        <f t="shared" si="179"/>
        <v/>
      </c>
      <c r="AT88" s="2" t="str">
        <f t="shared" si="162"/>
        <v/>
      </c>
      <c r="AU88" s="2" t="str">
        <f t="shared" si="163"/>
        <v/>
      </c>
      <c r="AV88" s="2" t="str">
        <f t="shared" si="164"/>
        <v/>
      </c>
      <c r="AW88" s="2" t="str">
        <f t="shared" si="165"/>
        <v/>
      </c>
      <c r="AX88" s="2" t="str">
        <f t="shared" si="166"/>
        <v xml:space="preserve"> </v>
      </c>
      <c r="AY88" s="2" t="str">
        <f t="shared" si="195"/>
        <v xml:space="preserve"> </v>
      </c>
      <c r="AZ88" s="2" t="str">
        <f t="shared" si="196"/>
        <v xml:space="preserve"> </v>
      </c>
      <c r="BA88" s="2" t="str">
        <f t="shared" si="197"/>
        <v xml:space="preserve"> </v>
      </c>
      <c r="BB88" s="2"/>
      <c r="BC88" s="2" t="str">
        <f t="shared" si="167"/>
        <v/>
      </c>
      <c r="BD88" s="2" t="str">
        <f t="shared" si="168"/>
        <v/>
      </c>
      <c r="BE88" s="2" t="str">
        <f t="shared" si="169"/>
        <v/>
      </c>
      <c r="BF88" s="2" t="str">
        <f t="shared" si="170"/>
        <v/>
      </c>
      <c r="BJ88" s="11" t="str">
        <f t="shared" si="81"/>
        <v/>
      </c>
      <c r="BK88" s="13" t="str">
        <f t="shared" si="82"/>
        <v/>
      </c>
      <c r="BL88" s="4" t="str">
        <f t="shared" si="136"/>
        <v/>
      </c>
      <c r="BM88" s="4" t="str">
        <f t="shared" si="137"/>
        <v/>
      </c>
      <c r="BN88" s="4" t="str">
        <f t="shared" si="138"/>
        <v/>
      </c>
      <c r="BO88" s="7" t="str">
        <f t="shared" si="171"/>
        <v/>
      </c>
      <c r="BP88" s="7" t="str">
        <f t="shared" si="139"/>
        <v/>
      </c>
      <c r="BQ88" s="7" t="str">
        <f t="shared" si="172"/>
        <v/>
      </c>
      <c r="BR88" s="7" t="str">
        <f t="shared" si="140"/>
        <v/>
      </c>
      <c r="BS88" s="7" t="str">
        <f t="shared" si="141"/>
        <v/>
      </c>
      <c r="BT88" s="7" t="str">
        <f t="shared" si="142"/>
        <v/>
      </c>
      <c r="BU88" s="7" t="str">
        <f t="shared" si="173"/>
        <v/>
      </c>
      <c r="BV88" s="7" t="str">
        <f t="shared" si="174"/>
        <v/>
      </c>
      <c r="BW88" s="3" t="str">
        <f t="shared" si="143"/>
        <v/>
      </c>
      <c r="BX88" s="4" t="str">
        <f t="shared" si="144"/>
        <v/>
      </c>
      <c r="BY88" s="4" t="str">
        <f t="shared" si="145"/>
        <v/>
      </c>
      <c r="BZ88" s="5" t="str">
        <f t="shared" si="146"/>
        <v/>
      </c>
      <c r="CA88" s="3" t="str">
        <f t="shared" si="147"/>
        <v/>
      </c>
      <c r="CB88" s="5" t="str">
        <f t="shared" si="148"/>
        <v/>
      </c>
      <c r="CC88" s="7" t="str">
        <f t="shared" si="149"/>
        <v/>
      </c>
      <c r="CD88" s="7" t="str">
        <f t="shared" si="175"/>
        <v/>
      </c>
      <c r="CE88" s="7" t="str">
        <f t="shared" si="150"/>
        <v/>
      </c>
      <c r="CF88" s="7" t="str">
        <f t="shared" si="151"/>
        <v/>
      </c>
      <c r="CG88" s="7" t="str">
        <f t="shared" si="152"/>
        <v/>
      </c>
      <c r="CH88" s="7" t="str">
        <f t="shared" si="176"/>
        <v/>
      </c>
      <c r="CI88" s="7" t="str">
        <f t="shared" si="153"/>
        <v/>
      </c>
      <c r="CJ88" s="7" t="str">
        <f t="shared" si="177"/>
        <v/>
      </c>
      <c r="CK88" s="4"/>
      <c r="CL88" s="4" t="str">
        <f t="shared" si="154"/>
        <v/>
      </c>
      <c r="CM88" s="5" t="str">
        <f t="shared" si="155"/>
        <v/>
      </c>
      <c r="CN88" s="1" t="str">
        <f t="shared" si="180"/>
        <v/>
      </c>
      <c r="CO88" s="150" t="str">
        <f t="shared" si="181"/>
        <v/>
      </c>
      <c r="CP88" s="150" t="str">
        <f t="shared" si="182"/>
        <v/>
      </c>
      <c r="CQ88" s="7" t="str">
        <f t="shared" si="183"/>
        <v/>
      </c>
      <c r="CR88" s="7"/>
      <c r="CS88" s="7" t="str">
        <f t="shared" si="184"/>
        <v/>
      </c>
      <c r="CT88" s="7" t="str">
        <f t="shared" si="185"/>
        <v/>
      </c>
      <c r="CU88" s="7" t="str">
        <f t="shared" si="186"/>
        <v/>
      </c>
      <c r="CV88" s="7" t="str">
        <f t="shared" si="187"/>
        <v/>
      </c>
      <c r="CW88" s="7"/>
      <c r="CX88" s="7" t="str">
        <f t="shared" si="188"/>
        <v/>
      </c>
    </row>
    <row r="89" spans="1:102" ht="17.25" customHeight="1" x14ac:dyDescent="0.2">
      <c r="A89" s="8">
        <v>80</v>
      </c>
      <c r="B89" s="135"/>
      <c r="C89" s="41"/>
      <c r="D89" s="133"/>
      <c r="E89" s="39"/>
      <c r="F89" s="43"/>
      <c r="G89" s="133"/>
      <c r="H89" s="154"/>
      <c r="I89" s="16" t="str">
        <f t="shared" si="130"/>
        <v/>
      </c>
      <c r="J89" s="15" t="str">
        <f t="shared" si="131"/>
        <v/>
      </c>
      <c r="K89" s="15" t="str">
        <f>IF(BJ89="1",COUNTIF(BJ$10:BJ89,"1"),"")</f>
        <v/>
      </c>
      <c r="L89" s="15" t="str">
        <f t="shared" si="132"/>
        <v/>
      </c>
      <c r="M89" s="15" t="str">
        <f t="shared" si="133"/>
        <v/>
      </c>
      <c r="N89" s="15" t="str">
        <f>IF(BK89="1",COUNTIF(BK$10:BK89,"1"),"")</f>
        <v/>
      </c>
      <c r="O89" s="15" t="str">
        <f t="shared" si="134"/>
        <v/>
      </c>
      <c r="P89" s="17" t="str">
        <f t="shared" si="135"/>
        <v/>
      </c>
      <c r="Q89" s="1"/>
      <c r="R89" s="229">
        <f t="shared" si="200"/>
        <v>8</v>
      </c>
      <c r="S89" s="230">
        <f t="shared" si="200"/>
        <v>0</v>
      </c>
      <c r="T89" s="230">
        <f t="shared" si="200"/>
        <v>0</v>
      </c>
      <c r="U89" s="230">
        <f t="shared" si="200"/>
        <v>0</v>
      </c>
      <c r="V89" s="230">
        <f t="shared" si="200"/>
        <v>0</v>
      </c>
      <c r="W89" s="230">
        <f t="shared" si="200"/>
        <v>0</v>
      </c>
      <c r="X89" s="231"/>
      <c r="Y89" s="229">
        <f t="shared" si="201"/>
        <v>8</v>
      </c>
      <c r="Z89" s="230">
        <f t="shared" si="201"/>
        <v>0</v>
      </c>
      <c r="AA89" s="230">
        <f t="shared" si="201"/>
        <v>0</v>
      </c>
      <c r="AB89" s="230">
        <f t="shared" si="201"/>
        <v>0</v>
      </c>
      <c r="AC89" s="230">
        <f t="shared" si="201"/>
        <v>0</v>
      </c>
      <c r="AD89" s="230">
        <f t="shared" si="201"/>
        <v>0</v>
      </c>
      <c r="AE89" s="231"/>
      <c r="AF89" s="230"/>
      <c r="AG89" s="230"/>
      <c r="AJ89" s="2" t="str">
        <f t="shared" si="189"/>
        <v/>
      </c>
      <c r="AK89" s="2" t="str">
        <f t="shared" si="190"/>
        <v/>
      </c>
      <c r="AL89" s="2" t="str">
        <f t="shared" si="178"/>
        <v/>
      </c>
      <c r="AM89" s="2" t="str">
        <f t="shared" si="158"/>
        <v/>
      </c>
      <c r="AN89" s="2" t="str">
        <f t="shared" si="159"/>
        <v/>
      </c>
      <c r="AO89" s="2" t="str">
        <f t="shared" si="160"/>
        <v/>
      </c>
      <c r="AP89" s="2" t="str">
        <f t="shared" si="161"/>
        <v/>
      </c>
      <c r="AQ89" s="2" t="str">
        <f t="shared" si="191"/>
        <v/>
      </c>
      <c r="AR89" s="2" t="str">
        <f t="shared" si="192"/>
        <v/>
      </c>
      <c r="AS89" s="2" t="str">
        <f t="shared" si="179"/>
        <v/>
      </c>
      <c r="AT89" s="2" t="str">
        <f t="shared" si="162"/>
        <v/>
      </c>
      <c r="AU89" s="2" t="str">
        <f t="shared" si="163"/>
        <v/>
      </c>
      <c r="AV89" s="2" t="str">
        <f t="shared" si="164"/>
        <v/>
      </c>
      <c r="AW89" s="2" t="str">
        <f t="shared" si="165"/>
        <v/>
      </c>
      <c r="AX89" s="2" t="str">
        <f t="shared" si="166"/>
        <v xml:space="preserve"> </v>
      </c>
      <c r="AY89" s="2" t="str">
        <f t="shared" si="195"/>
        <v xml:space="preserve"> </v>
      </c>
      <c r="AZ89" s="2" t="str">
        <f t="shared" si="196"/>
        <v xml:space="preserve"> </v>
      </c>
      <c r="BA89" s="2" t="str">
        <f t="shared" si="197"/>
        <v xml:space="preserve"> </v>
      </c>
      <c r="BB89" s="2"/>
      <c r="BC89" s="2" t="str">
        <f t="shared" si="167"/>
        <v/>
      </c>
      <c r="BD89" s="2" t="str">
        <f t="shared" si="168"/>
        <v/>
      </c>
      <c r="BE89" s="2" t="str">
        <f t="shared" si="169"/>
        <v/>
      </c>
      <c r="BF89" s="2" t="str">
        <f t="shared" si="170"/>
        <v/>
      </c>
      <c r="BJ89" s="11" t="str">
        <f t="shared" si="81"/>
        <v/>
      </c>
      <c r="BK89" s="13" t="str">
        <f t="shared" si="82"/>
        <v/>
      </c>
      <c r="BL89" s="4" t="str">
        <f t="shared" si="136"/>
        <v/>
      </c>
      <c r="BM89" s="4" t="str">
        <f t="shared" si="137"/>
        <v/>
      </c>
      <c r="BN89" s="4" t="str">
        <f t="shared" si="138"/>
        <v/>
      </c>
      <c r="BO89" s="7" t="str">
        <f t="shared" si="171"/>
        <v/>
      </c>
      <c r="BP89" s="7" t="str">
        <f t="shared" si="139"/>
        <v/>
      </c>
      <c r="BQ89" s="7" t="str">
        <f t="shared" si="172"/>
        <v/>
      </c>
      <c r="BR89" s="7" t="str">
        <f t="shared" si="140"/>
        <v/>
      </c>
      <c r="BS89" s="7" t="str">
        <f t="shared" si="141"/>
        <v/>
      </c>
      <c r="BT89" s="7" t="str">
        <f t="shared" si="142"/>
        <v/>
      </c>
      <c r="BU89" s="7" t="str">
        <f t="shared" si="173"/>
        <v/>
      </c>
      <c r="BV89" s="7" t="str">
        <f t="shared" si="174"/>
        <v/>
      </c>
      <c r="BW89" s="3" t="str">
        <f t="shared" si="143"/>
        <v/>
      </c>
      <c r="BX89" s="4" t="str">
        <f t="shared" si="144"/>
        <v/>
      </c>
      <c r="BY89" s="4" t="str">
        <f t="shared" si="145"/>
        <v/>
      </c>
      <c r="BZ89" s="5" t="str">
        <f t="shared" si="146"/>
        <v/>
      </c>
      <c r="CA89" s="3" t="str">
        <f t="shared" si="147"/>
        <v/>
      </c>
      <c r="CB89" s="5" t="str">
        <f t="shared" si="148"/>
        <v/>
      </c>
      <c r="CC89" s="7" t="str">
        <f t="shared" si="149"/>
        <v/>
      </c>
      <c r="CD89" s="7" t="str">
        <f t="shared" si="175"/>
        <v/>
      </c>
      <c r="CE89" s="7" t="str">
        <f t="shared" si="150"/>
        <v/>
      </c>
      <c r="CF89" s="7" t="str">
        <f t="shared" si="151"/>
        <v/>
      </c>
      <c r="CG89" s="7" t="str">
        <f t="shared" si="152"/>
        <v/>
      </c>
      <c r="CH89" s="7" t="str">
        <f t="shared" si="176"/>
        <v/>
      </c>
      <c r="CI89" s="7" t="str">
        <f t="shared" si="153"/>
        <v/>
      </c>
      <c r="CJ89" s="7" t="str">
        <f t="shared" si="177"/>
        <v/>
      </c>
      <c r="CK89" s="4"/>
      <c r="CL89" s="4" t="str">
        <f t="shared" si="154"/>
        <v/>
      </c>
      <c r="CM89" s="5" t="str">
        <f t="shared" si="155"/>
        <v/>
      </c>
      <c r="CN89" s="1" t="str">
        <f t="shared" si="180"/>
        <v/>
      </c>
      <c r="CO89" s="150" t="str">
        <f t="shared" si="181"/>
        <v/>
      </c>
      <c r="CP89" s="150" t="str">
        <f t="shared" si="182"/>
        <v/>
      </c>
      <c r="CQ89" s="7" t="str">
        <f t="shared" si="183"/>
        <v/>
      </c>
      <c r="CR89" s="7"/>
      <c r="CS89" s="7" t="str">
        <f t="shared" si="184"/>
        <v/>
      </c>
      <c r="CT89" s="7" t="str">
        <f t="shared" si="185"/>
        <v/>
      </c>
      <c r="CU89" s="7" t="str">
        <f t="shared" si="186"/>
        <v/>
      </c>
      <c r="CV89" s="7" t="str">
        <f t="shared" si="187"/>
        <v/>
      </c>
      <c r="CW89" s="7"/>
      <c r="CX89" s="7" t="str">
        <f t="shared" si="188"/>
        <v/>
      </c>
    </row>
    <row r="90" spans="1:102" ht="17.25" customHeight="1" x14ac:dyDescent="0.2">
      <c r="A90" s="8">
        <v>81</v>
      </c>
      <c r="B90" s="135"/>
      <c r="C90" s="41"/>
      <c r="D90" s="133"/>
      <c r="E90" s="39"/>
      <c r="F90" s="43"/>
      <c r="G90" s="133"/>
      <c r="H90" s="154"/>
      <c r="I90" s="16" t="str">
        <f t="shared" si="130"/>
        <v/>
      </c>
      <c r="J90" s="15" t="str">
        <f t="shared" si="131"/>
        <v/>
      </c>
      <c r="K90" s="15" t="str">
        <f>IF(BJ90="1",COUNTIF(BJ$10:BJ90,"1"),"")</f>
        <v/>
      </c>
      <c r="L90" s="15" t="str">
        <f t="shared" si="132"/>
        <v/>
      </c>
      <c r="M90" s="15" t="str">
        <f t="shared" si="133"/>
        <v/>
      </c>
      <c r="N90" s="15" t="str">
        <f>IF(BK90="1",COUNTIF(BK$10:BK90,"1"),"")</f>
        <v/>
      </c>
      <c r="O90" s="15" t="str">
        <f t="shared" si="134"/>
        <v/>
      </c>
      <c r="P90" s="17" t="str">
        <f t="shared" si="135"/>
        <v/>
      </c>
      <c r="Q90" s="1"/>
      <c r="R90" s="229">
        <f t="shared" si="200"/>
        <v>9</v>
      </c>
      <c r="S90" s="230">
        <f t="shared" si="200"/>
        <v>0</v>
      </c>
      <c r="T90" s="230">
        <f t="shared" si="200"/>
        <v>0</v>
      </c>
      <c r="U90" s="230">
        <f t="shared" si="200"/>
        <v>0</v>
      </c>
      <c r="V90" s="230">
        <f t="shared" si="200"/>
        <v>0</v>
      </c>
      <c r="W90" s="230">
        <f t="shared" si="200"/>
        <v>0</v>
      </c>
      <c r="X90" s="231"/>
      <c r="Y90" s="229">
        <f t="shared" si="201"/>
        <v>9</v>
      </c>
      <c r="Z90" s="230">
        <f t="shared" si="201"/>
        <v>0</v>
      </c>
      <c r="AA90" s="230">
        <f t="shared" si="201"/>
        <v>0</v>
      </c>
      <c r="AB90" s="230">
        <f t="shared" si="201"/>
        <v>0</v>
      </c>
      <c r="AC90" s="230">
        <f t="shared" si="201"/>
        <v>0</v>
      </c>
      <c r="AD90" s="230">
        <f t="shared" si="201"/>
        <v>0</v>
      </c>
      <c r="AE90" s="231"/>
      <c r="AF90" s="230"/>
      <c r="AG90" s="230"/>
      <c r="AJ90" s="2" t="str">
        <f t="shared" si="189"/>
        <v/>
      </c>
      <c r="AK90" s="2" t="str">
        <f t="shared" si="190"/>
        <v/>
      </c>
      <c r="AL90" s="2" t="str">
        <f t="shared" si="178"/>
        <v/>
      </c>
      <c r="AM90" s="2" t="str">
        <f t="shared" si="158"/>
        <v/>
      </c>
      <c r="AN90" s="2" t="str">
        <f t="shared" si="159"/>
        <v/>
      </c>
      <c r="AO90" s="2" t="str">
        <f t="shared" si="160"/>
        <v/>
      </c>
      <c r="AP90" s="2" t="str">
        <f t="shared" si="161"/>
        <v/>
      </c>
      <c r="AQ90" s="2" t="str">
        <f t="shared" si="191"/>
        <v/>
      </c>
      <c r="AR90" s="2" t="str">
        <f t="shared" si="192"/>
        <v/>
      </c>
      <c r="AS90" s="2" t="str">
        <f t="shared" si="179"/>
        <v/>
      </c>
      <c r="AT90" s="2" t="str">
        <f t="shared" si="162"/>
        <v/>
      </c>
      <c r="AU90" s="2" t="str">
        <f t="shared" si="163"/>
        <v/>
      </c>
      <c r="AV90" s="2" t="str">
        <f t="shared" si="164"/>
        <v/>
      </c>
      <c r="AW90" s="2" t="str">
        <f t="shared" si="165"/>
        <v/>
      </c>
      <c r="AX90" s="2" t="str">
        <f t="shared" si="166"/>
        <v xml:space="preserve"> </v>
      </c>
      <c r="AY90" s="2" t="str">
        <f t="shared" si="195"/>
        <v xml:space="preserve"> </v>
      </c>
      <c r="AZ90" s="2" t="str">
        <f t="shared" si="196"/>
        <v xml:space="preserve"> </v>
      </c>
      <c r="BA90" s="2" t="str">
        <f t="shared" si="197"/>
        <v xml:space="preserve"> </v>
      </c>
      <c r="BB90" s="2"/>
      <c r="BC90" s="2" t="str">
        <f t="shared" si="167"/>
        <v/>
      </c>
      <c r="BD90" s="2" t="str">
        <f t="shared" si="168"/>
        <v/>
      </c>
      <c r="BE90" s="2" t="str">
        <f t="shared" si="169"/>
        <v/>
      </c>
      <c r="BF90" s="2" t="str">
        <f t="shared" si="170"/>
        <v/>
      </c>
      <c r="BG90" s="2"/>
      <c r="BJ90" s="11" t="str">
        <f t="shared" si="81"/>
        <v/>
      </c>
      <c r="BK90" s="13" t="str">
        <f t="shared" si="82"/>
        <v/>
      </c>
      <c r="BL90" s="4" t="str">
        <f t="shared" si="136"/>
        <v/>
      </c>
      <c r="BM90" s="4" t="str">
        <f t="shared" si="137"/>
        <v/>
      </c>
      <c r="BN90" s="4" t="str">
        <f t="shared" si="138"/>
        <v/>
      </c>
      <c r="BO90" s="7" t="str">
        <f t="shared" si="171"/>
        <v/>
      </c>
      <c r="BP90" s="7" t="str">
        <f t="shared" si="139"/>
        <v/>
      </c>
      <c r="BQ90" s="7" t="str">
        <f t="shared" si="172"/>
        <v/>
      </c>
      <c r="BR90" s="7" t="str">
        <f t="shared" si="140"/>
        <v/>
      </c>
      <c r="BS90" s="7" t="str">
        <f t="shared" si="141"/>
        <v/>
      </c>
      <c r="BT90" s="7" t="str">
        <f t="shared" si="142"/>
        <v/>
      </c>
      <c r="BU90" s="7" t="str">
        <f t="shared" si="173"/>
        <v/>
      </c>
      <c r="BV90" s="7" t="str">
        <f t="shared" si="174"/>
        <v/>
      </c>
      <c r="BW90" s="3" t="str">
        <f t="shared" si="143"/>
        <v/>
      </c>
      <c r="BX90" s="4" t="str">
        <f t="shared" si="144"/>
        <v/>
      </c>
      <c r="BY90" s="4" t="str">
        <f t="shared" si="145"/>
        <v/>
      </c>
      <c r="BZ90" s="5" t="str">
        <f t="shared" si="146"/>
        <v/>
      </c>
      <c r="CA90" s="3" t="str">
        <f t="shared" si="147"/>
        <v/>
      </c>
      <c r="CB90" s="5" t="str">
        <f t="shared" si="148"/>
        <v/>
      </c>
      <c r="CC90" s="7" t="str">
        <f t="shared" si="149"/>
        <v/>
      </c>
      <c r="CD90" s="7" t="str">
        <f t="shared" si="175"/>
        <v/>
      </c>
      <c r="CE90" s="7" t="str">
        <f t="shared" si="150"/>
        <v/>
      </c>
      <c r="CF90" s="7" t="str">
        <f t="shared" si="151"/>
        <v/>
      </c>
      <c r="CG90" s="7" t="str">
        <f t="shared" si="152"/>
        <v/>
      </c>
      <c r="CH90" s="7" t="str">
        <f t="shared" si="176"/>
        <v/>
      </c>
      <c r="CI90" s="7" t="str">
        <f t="shared" si="153"/>
        <v/>
      </c>
      <c r="CJ90" s="7" t="str">
        <f t="shared" si="177"/>
        <v/>
      </c>
      <c r="CK90" s="4"/>
      <c r="CL90" s="4" t="str">
        <f t="shared" si="154"/>
        <v/>
      </c>
      <c r="CM90" s="5" t="str">
        <f t="shared" si="155"/>
        <v/>
      </c>
      <c r="CN90" s="1" t="str">
        <f t="shared" si="180"/>
        <v/>
      </c>
      <c r="CO90" s="150" t="str">
        <f t="shared" si="181"/>
        <v/>
      </c>
      <c r="CP90" s="150" t="str">
        <f t="shared" si="182"/>
        <v/>
      </c>
      <c r="CQ90" s="7" t="str">
        <f t="shared" si="183"/>
        <v/>
      </c>
      <c r="CR90" s="7"/>
      <c r="CS90" s="7" t="str">
        <f t="shared" si="184"/>
        <v/>
      </c>
      <c r="CT90" s="7" t="str">
        <f t="shared" si="185"/>
        <v/>
      </c>
      <c r="CU90" s="7" t="str">
        <f t="shared" si="186"/>
        <v/>
      </c>
      <c r="CV90" s="7" t="str">
        <f t="shared" si="187"/>
        <v/>
      </c>
      <c r="CW90" s="7"/>
      <c r="CX90" s="7" t="str">
        <f t="shared" si="188"/>
        <v/>
      </c>
    </row>
    <row r="91" spans="1:102" ht="17.25" customHeight="1" x14ac:dyDescent="0.2">
      <c r="A91" s="8">
        <v>82</v>
      </c>
      <c r="B91" s="135"/>
      <c r="C91" s="41"/>
      <c r="D91" s="133"/>
      <c r="E91" s="39"/>
      <c r="F91" s="43"/>
      <c r="G91" s="133"/>
      <c r="H91" s="154"/>
      <c r="I91" s="16" t="str">
        <f t="shared" si="130"/>
        <v/>
      </c>
      <c r="J91" s="15" t="str">
        <f t="shared" si="131"/>
        <v/>
      </c>
      <c r="K91" s="15" t="str">
        <f>IF(BJ91="1",COUNTIF(BJ$10:BJ91,"1"),"")</f>
        <v/>
      </c>
      <c r="L91" s="15" t="str">
        <f t="shared" si="132"/>
        <v/>
      </c>
      <c r="M91" s="15" t="str">
        <f t="shared" si="133"/>
        <v/>
      </c>
      <c r="N91" s="15" t="str">
        <f>IF(BK91="1",COUNTIF(BK$10:BK91,"1"),"")</f>
        <v/>
      </c>
      <c r="O91" s="15" t="str">
        <f t="shared" si="134"/>
        <v/>
      </c>
      <c r="P91" s="17" t="str">
        <f t="shared" si="135"/>
        <v/>
      </c>
      <c r="Q91" s="1"/>
      <c r="R91" s="229">
        <f t="shared" si="200"/>
        <v>10</v>
      </c>
      <c r="S91" s="230">
        <f t="shared" si="200"/>
        <v>0</v>
      </c>
      <c r="T91" s="230">
        <f t="shared" si="200"/>
        <v>0</v>
      </c>
      <c r="U91" s="230">
        <f t="shared" si="200"/>
        <v>0</v>
      </c>
      <c r="V91" s="230">
        <f t="shared" si="200"/>
        <v>0</v>
      </c>
      <c r="W91" s="230">
        <f t="shared" si="200"/>
        <v>0</v>
      </c>
      <c r="X91" s="231"/>
      <c r="Y91" s="229">
        <f t="shared" si="201"/>
        <v>10</v>
      </c>
      <c r="Z91" s="230">
        <f t="shared" si="201"/>
        <v>0</v>
      </c>
      <c r="AA91" s="230">
        <f t="shared" si="201"/>
        <v>0</v>
      </c>
      <c r="AB91" s="230">
        <f t="shared" si="201"/>
        <v>0</v>
      </c>
      <c r="AC91" s="230">
        <f t="shared" si="201"/>
        <v>0</v>
      </c>
      <c r="AD91" s="230">
        <f t="shared" si="201"/>
        <v>0</v>
      </c>
      <c r="AE91" s="231"/>
      <c r="AF91" s="230"/>
      <c r="AG91" s="230"/>
      <c r="AJ91" s="2" t="str">
        <f t="shared" si="189"/>
        <v/>
      </c>
      <c r="AK91" s="2" t="str">
        <f t="shared" si="190"/>
        <v/>
      </c>
      <c r="AL91" s="2" t="str">
        <f t="shared" si="178"/>
        <v/>
      </c>
      <c r="AM91" s="2" t="str">
        <f t="shared" si="158"/>
        <v/>
      </c>
      <c r="AN91" s="2" t="str">
        <f t="shared" si="159"/>
        <v/>
      </c>
      <c r="AO91" s="2" t="str">
        <f t="shared" si="160"/>
        <v/>
      </c>
      <c r="AP91" s="2" t="str">
        <f t="shared" si="161"/>
        <v/>
      </c>
      <c r="AQ91" s="2" t="str">
        <f t="shared" si="191"/>
        <v/>
      </c>
      <c r="AR91" s="2" t="str">
        <f t="shared" si="192"/>
        <v/>
      </c>
      <c r="AS91" s="2" t="str">
        <f t="shared" si="179"/>
        <v/>
      </c>
      <c r="AT91" s="2" t="str">
        <f t="shared" si="162"/>
        <v/>
      </c>
      <c r="AU91" s="2" t="str">
        <f t="shared" si="163"/>
        <v/>
      </c>
      <c r="AV91" s="2" t="str">
        <f t="shared" si="164"/>
        <v/>
      </c>
      <c r="AW91" s="2" t="str">
        <f t="shared" si="165"/>
        <v/>
      </c>
      <c r="AX91" s="2" t="str">
        <f t="shared" si="166"/>
        <v xml:space="preserve"> </v>
      </c>
      <c r="AY91" s="2" t="str">
        <f t="shared" si="195"/>
        <v xml:space="preserve"> </v>
      </c>
      <c r="AZ91" s="2" t="str">
        <f t="shared" si="196"/>
        <v xml:space="preserve"> </v>
      </c>
      <c r="BA91" s="2" t="str">
        <f t="shared" si="197"/>
        <v xml:space="preserve"> </v>
      </c>
      <c r="BB91" s="2"/>
      <c r="BC91" s="2" t="str">
        <f t="shared" si="167"/>
        <v/>
      </c>
      <c r="BD91" s="2" t="str">
        <f t="shared" si="168"/>
        <v/>
      </c>
      <c r="BE91" s="2" t="str">
        <f t="shared" si="169"/>
        <v/>
      </c>
      <c r="BF91" s="2" t="str">
        <f t="shared" si="170"/>
        <v/>
      </c>
      <c r="BJ91" s="11" t="str">
        <f t="shared" ref="BJ91:BJ108" si="202">BQ91&amp;CE91&amp;CS91</f>
        <v/>
      </c>
      <c r="BK91" s="13" t="str">
        <f t="shared" ref="BK91:BK108" si="203">BT91&amp;CH91&amp;CV91</f>
        <v/>
      </c>
      <c r="BL91" s="4" t="str">
        <f t="shared" si="136"/>
        <v/>
      </c>
      <c r="BM91" s="4" t="str">
        <f t="shared" si="137"/>
        <v/>
      </c>
      <c r="BN91" s="4" t="str">
        <f t="shared" si="138"/>
        <v/>
      </c>
      <c r="BO91" s="7" t="str">
        <f t="shared" si="171"/>
        <v/>
      </c>
      <c r="BP91" s="7" t="str">
        <f t="shared" si="139"/>
        <v/>
      </c>
      <c r="BQ91" s="7" t="str">
        <f t="shared" si="172"/>
        <v/>
      </c>
      <c r="BR91" s="7" t="str">
        <f t="shared" si="140"/>
        <v/>
      </c>
      <c r="BS91" s="7" t="str">
        <f t="shared" si="141"/>
        <v/>
      </c>
      <c r="BT91" s="7" t="str">
        <f t="shared" si="142"/>
        <v/>
      </c>
      <c r="BU91" s="7" t="str">
        <f t="shared" si="173"/>
        <v/>
      </c>
      <c r="BV91" s="7" t="str">
        <f t="shared" si="174"/>
        <v/>
      </c>
      <c r="BW91" s="3" t="str">
        <f t="shared" si="143"/>
        <v/>
      </c>
      <c r="BX91" s="4" t="str">
        <f t="shared" si="144"/>
        <v/>
      </c>
      <c r="BY91" s="4" t="str">
        <f t="shared" si="145"/>
        <v/>
      </c>
      <c r="BZ91" s="5" t="str">
        <f t="shared" si="146"/>
        <v/>
      </c>
      <c r="CA91" s="3" t="str">
        <f t="shared" si="147"/>
        <v/>
      </c>
      <c r="CB91" s="5" t="str">
        <f t="shared" si="148"/>
        <v/>
      </c>
      <c r="CC91" s="7" t="str">
        <f t="shared" si="149"/>
        <v/>
      </c>
      <c r="CD91" s="7" t="str">
        <f t="shared" si="175"/>
        <v/>
      </c>
      <c r="CE91" s="7" t="str">
        <f t="shared" si="150"/>
        <v/>
      </c>
      <c r="CF91" s="7" t="str">
        <f t="shared" si="151"/>
        <v/>
      </c>
      <c r="CG91" s="7" t="str">
        <f t="shared" si="152"/>
        <v/>
      </c>
      <c r="CH91" s="7" t="str">
        <f t="shared" si="176"/>
        <v/>
      </c>
      <c r="CI91" s="7" t="str">
        <f t="shared" si="153"/>
        <v/>
      </c>
      <c r="CJ91" s="7" t="str">
        <f t="shared" si="177"/>
        <v/>
      </c>
      <c r="CK91" s="4"/>
      <c r="CL91" s="4" t="str">
        <f t="shared" si="154"/>
        <v/>
      </c>
      <c r="CM91" s="5" t="str">
        <f t="shared" si="155"/>
        <v/>
      </c>
      <c r="CN91" s="1" t="str">
        <f t="shared" si="180"/>
        <v/>
      </c>
      <c r="CO91" s="150" t="str">
        <f t="shared" si="181"/>
        <v/>
      </c>
      <c r="CP91" s="150" t="str">
        <f t="shared" si="182"/>
        <v/>
      </c>
      <c r="CQ91" s="7" t="str">
        <f t="shared" si="183"/>
        <v/>
      </c>
      <c r="CR91" s="7"/>
      <c r="CS91" s="7" t="str">
        <f t="shared" si="184"/>
        <v/>
      </c>
      <c r="CT91" s="7" t="str">
        <f t="shared" si="185"/>
        <v/>
      </c>
      <c r="CU91" s="7" t="str">
        <f t="shared" si="186"/>
        <v/>
      </c>
      <c r="CV91" s="7" t="str">
        <f t="shared" si="187"/>
        <v/>
      </c>
      <c r="CW91" s="7"/>
      <c r="CX91" s="7" t="str">
        <f t="shared" si="188"/>
        <v/>
      </c>
    </row>
    <row r="92" spans="1:102" ht="17.25" customHeight="1" x14ac:dyDescent="0.2">
      <c r="A92" s="8">
        <v>83</v>
      </c>
      <c r="B92" s="135"/>
      <c r="C92" s="41"/>
      <c r="D92" s="133"/>
      <c r="E92" s="39"/>
      <c r="F92" s="43"/>
      <c r="G92" s="133"/>
      <c r="H92" s="154"/>
      <c r="I92" s="16" t="str">
        <f t="shared" si="130"/>
        <v/>
      </c>
      <c r="J92" s="15" t="str">
        <f t="shared" si="131"/>
        <v/>
      </c>
      <c r="K92" s="15" t="str">
        <f>IF(BJ92="1",COUNTIF(BJ$10:BJ92,"1"),"")</f>
        <v/>
      </c>
      <c r="L92" s="15" t="str">
        <f t="shared" si="132"/>
        <v/>
      </c>
      <c r="M92" s="15" t="str">
        <f t="shared" si="133"/>
        <v/>
      </c>
      <c r="N92" s="15" t="str">
        <f>IF(BK92="1",COUNTIF(BK$10:BK92,"1"),"")</f>
        <v/>
      </c>
      <c r="O92" s="15" t="str">
        <f t="shared" si="134"/>
        <v/>
      </c>
      <c r="P92" s="17" t="str">
        <f t="shared" si="135"/>
        <v/>
      </c>
      <c r="Q92" s="1"/>
      <c r="R92" s="229">
        <f t="shared" si="200"/>
        <v>11</v>
      </c>
      <c r="S92" s="230">
        <f t="shared" si="200"/>
        <v>0</v>
      </c>
      <c r="T92" s="230">
        <f t="shared" si="200"/>
        <v>0</v>
      </c>
      <c r="U92" s="230">
        <f t="shared" si="200"/>
        <v>0</v>
      </c>
      <c r="V92" s="230">
        <f t="shared" si="200"/>
        <v>0</v>
      </c>
      <c r="W92" s="230">
        <f t="shared" si="200"/>
        <v>0</v>
      </c>
      <c r="X92" s="231"/>
      <c r="Y92" s="229">
        <f t="shared" si="201"/>
        <v>11</v>
      </c>
      <c r="Z92" s="230">
        <f t="shared" si="201"/>
        <v>0</v>
      </c>
      <c r="AA92" s="230">
        <f t="shared" si="201"/>
        <v>0</v>
      </c>
      <c r="AB92" s="230">
        <f t="shared" si="201"/>
        <v>0</v>
      </c>
      <c r="AC92" s="230">
        <f t="shared" si="201"/>
        <v>0</v>
      </c>
      <c r="AD92" s="230">
        <f t="shared" si="201"/>
        <v>0</v>
      </c>
      <c r="AE92" s="231"/>
      <c r="AF92" s="230"/>
      <c r="AG92" s="230"/>
      <c r="AJ92" s="2" t="str">
        <f t="shared" si="189"/>
        <v/>
      </c>
      <c r="AK92" s="2" t="str">
        <f t="shared" si="190"/>
        <v/>
      </c>
      <c r="AL92" s="2" t="str">
        <f t="shared" si="178"/>
        <v/>
      </c>
      <c r="AM92" s="2" t="str">
        <f t="shared" si="158"/>
        <v/>
      </c>
      <c r="AN92" s="2" t="str">
        <f t="shared" si="159"/>
        <v/>
      </c>
      <c r="AO92" s="2" t="str">
        <f t="shared" si="160"/>
        <v/>
      </c>
      <c r="AP92" s="2" t="str">
        <f t="shared" si="161"/>
        <v/>
      </c>
      <c r="AQ92" s="2" t="str">
        <f t="shared" si="191"/>
        <v/>
      </c>
      <c r="AR92" s="2" t="str">
        <f t="shared" si="192"/>
        <v/>
      </c>
      <c r="AS92" s="2" t="str">
        <f t="shared" si="179"/>
        <v/>
      </c>
      <c r="AT92" s="2" t="str">
        <f t="shared" si="162"/>
        <v/>
      </c>
      <c r="AU92" s="2" t="str">
        <f t="shared" si="163"/>
        <v/>
      </c>
      <c r="AV92" s="2" t="str">
        <f t="shared" si="164"/>
        <v/>
      </c>
      <c r="AW92" s="2" t="str">
        <f t="shared" si="165"/>
        <v/>
      </c>
      <c r="AX92" s="2" t="str">
        <f t="shared" si="166"/>
        <v xml:space="preserve"> </v>
      </c>
      <c r="AY92" s="2" t="str">
        <f t="shared" si="195"/>
        <v xml:space="preserve"> </v>
      </c>
      <c r="AZ92" s="2" t="str">
        <f t="shared" si="196"/>
        <v xml:space="preserve"> </v>
      </c>
      <c r="BA92" s="2" t="str">
        <f t="shared" si="197"/>
        <v xml:space="preserve"> </v>
      </c>
      <c r="BB92" s="2"/>
      <c r="BC92" s="2" t="str">
        <f t="shared" si="167"/>
        <v/>
      </c>
      <c r="BD92" s="2" t="str">
        <f t="shared" si="168"/>
        <v/>
      </c>
      <c r="BE92" s="2" t="str">
        <f t="shared" si="169"/>
        <v/>
      </c>
      <c r="BF92" s="2" t="str">
        <f t="shared" si="170"/>
        <v/>
      </c>
      <c r="BJ92" s="11" t="str">
        <f t="shared" si="202"/>
        <v/>
      </c>
      <c r="BK92" s="13" t="str">
        <f t="shared" si="203"/>
        <v/>
      </c>
      <c r="BL92" s="4" t="str">
        <f t="shared" si="136"/>
        <v/>
      </c>
      <c r="BM92" s="4" t="str">
        <f t="shared" si="137"/>
        <v/>
      </c>
      <c r="BN92" s="4" t="str">
        <f t="shared" si="138"/>
        <v/>
      </c>
      <c r="BO92" s="7" t="str">
        <f t="shared" si="171"/>
        <v/>
      </c>
      <c r="BP92" s="7" t="str">
        <f t="shared" si="139"/>
        <v/>
      </c>
      <c r="BQ92" s="7" t="str">
        <f t="shared" si="172"/>
        <v/>
      </c>
      <c r="BR92" s="7" t="str">
        <f t="shared" si="140"/>
        <v/>
      </c>
      <c r="BS92" s="7" t="str">
        <f t="shared" si="141"/>
        <v/>
      </c>
      <c r="BT92" s="7" t="str">
        <f t="shared" si="142"/>
        <v/>
      </c>
      <c r="BU92" s="7" t="str">
        <f t="shared" si="173"/>
        <v/>
      </c>
      <c r="BV92" s="7" t="str">
        <f t="shared" si="174"/>
        <v/>
      </c>
      <c r="BW92" s="3" t="str">
        <f t="shared" si="143"/>
        <v/>
      </c>
      <c r="BX92" s="4" t="str">
        <f t="shared" si="144"/>
        <v/>
      </c>
      <c r="BY92" s="4" t="str">
        <f t="shared" si="145"/>
        <v/>
      </c>
      <c r="BZ92" s="5" t="str">
        <f t="shared" si="146"/>
        <v/>
      </c>
      <c r="CA92" s="3" t="str">
        <f t="shared" si="147"/>
        <v/>
      </c>
      <c r="CB92" s="5" t="str">
        <f t="shared" si="148"/>
        <v/>
      </c>
      <c r="CC92" s="7" t="str">
        <f t="shared" si="149"/>
        <v/>
      </c>
      <c r="CD92" s="7" t="str">
        <f t="shared" si="175"/>
        <v/>
      </c>
      <c r="CE92" s="7" t="str">
        <f t="shared" si="150"/>
        <v/>
      </c>
      <c r="CF92" s="7" t="str">
        <f t="shared" si="151"/>
        <v/>
      </c>
      <c r="CG92" s="7" t="str">
        <f t="shared" si="152"/>
        <v/>
      </c>
      <c r="CH92" s="7" t="str">
        <f t="shared" si="176"/>
        <v/>
      </c>
      <c r="CI92" s="7" t="str">
        <f t="shared" si="153"/>
        <v/>
      </c>
      <c r="CJ92" s="7" t="str">
        <f t="shared" si="177"/>
        <v/>
      </c>
      <c r="CK92" s="4"/>
      <c r="CL92" s="4" t="str">
        <f t="shared" si="154"/>
        <v/>
      </c>
      <c r="CM92" s="5" t="str">
        <f t="shared" si="155"/>
        <v/>
      </c>
      <c r="CN92" s="1" t="str">
        <f t="shared" si="180"/>
        <v/>
      </c>
      <c r="CO92" s="150" t="str">
        <f t="shared" si="181"/>
        <v/>
      </c>
      <c r="CP92" s="150" t="str">
        <f t="shared" si="182"/>
        <v/>
      </c>
      <c r="CQ92" s="7" t="str">
        <f t="shared" si="183"/>
        <v/>
      </c>
      <c r="CR92" s="7"/>
      <c r="CS92" s="7" t="str">
        <f t="shared" si="184"/>
        <v/>
      </c>
      <c r="CT92" s="7" t="str">
        <f t="shared" si="185"/>
        <v/>
      </c>
      <c r="CU92" s="7" t="str">
        <f t="shared" si="186"/>
        <v/>
      </c>
      <c r="CV92" s="7" t="str">
        <f t="shared" si="187"/>
        <v/>
      </c>
      <c r="CW92" s="7"/>
      <c r="CX92" s="7" t="str">
        <f t="shared" si="188"/>
        <v/>
      </c>
    </row>
    <row r="93" spans="1:102" ht="17.25" customHeight="1" x14ac:dyDescent="0.2">
      <c r="A93" s="8">
        <v>84</v>
      </c>
      <c r="B93" s="135"/>
      <c r="C93" s="41"/>
      <c r="D93" s="133"/>
      <c r="E93" s="39"/>
      <c r="F93" s="43"/>
      <c r="G93" s="133"/>
      <c r="H93" s="154"/>
      <c r="I93" s="16" t="str">
        <f t="shared" si="130"/>
        <v/>
      </c>
      <c r="J93" s="15" t="str">
        <f t="shared" si="131"/>
        <v/>
      </c>
      <c r="K93" s="15" t="str">
        <f>IF(BJ93="1",COUNTIF(BJ$10:BJ93,"1"),"")</f>
        <v/>
      </c>
      <c r="L93" s="15" t="str">
        <f t="shared" si="132"/>
        <v/>
      </c>
      <c r="M93" s="15" t="str">
        <f t="shared" si="133"/>
        <v/>
      </c>
      <c r="N93" s="15" t="str">
        <f>IF(BK93="1",COUNTIF(BK$10:BK93,"1"),"")</f>
        <v/>
      </c>
      <c r="O93" s="15" t="str">
        <f t="shared" si="134"/>
        <v/>
      </c>
      <c r="P93" s="17" t="str">
        <f t="shared" si="135"/>
        <v/>
      </c>
      <c r="Q93" s="1"/>
      <c r="R93" s="229">
        <f t="shared" si="200"/>
        <v>12</v>
      </c>
      <c r="S93" s="230">
        <f t="shared" si="200"/>
        <v>0</v>
      </c>
      <c r="T93" s="230">
        <f t="shared" si="200"/>
        <v>0</v>
      </c>
      <c r="U93" s="230">
        <f t="shared" si="200"/>
        <v>0</v>
      </c>
      <c r="V93" s="230">
        <f t="shared" si="200"/>
        <v>0</v>
      </c>
      <c r="W93" s="230">
        <f t="shared" si="200"/>
        <v>0</v>
      </c>
      <c r="X93" s="231"/>
      <c r="Y93" s="229">
        <f t="shared" si="201"/>
        <v>12</v>
      </c>
      <c r="Z93" s="230">
        <f t="shared" si="201"/>
        <v>0</v>
      </c>
      <c r="AA93" s="230">
        <f t="shared" si="201"/>
        <v>0</v>
      </c>
      <c r="AB93" s="230">
        <f t="shared" si="201"/>
        <v>0</v>
      </c>
      <c r="AC93" s="230">
        <f t="shared" si="201"/>
        <v>0</v>
      </c>
      <c r="AD93" s="230">
        <f t="shared" si="201"/>
        <v>0</v>
      </c>
      <c r="AE93" s="231"/>
      <c r="AF93" s="230"/>
      <c r="AG93" s="230"/>
      <c r="AJ93" s="2" t="str">
        <f t="shared" si="189"/>
        <v/>
      </c>
      <c r="AK93" s="2" t="str">
        <f t="shared" si="190"/>
        <v/>
      </c>
      <c r="AL93" s="2" t="str">
        <f t="shared" si="178"/>
        <v/>
      </c>
      <c r="AM93" s="2" t="str">
        <f t="shared" si="158"/>
        <v/>
      </c>
      <c r="AN93" s="2" t="str">
        <f t="shared" si="159"/>
        <v/>
      </c>
      <c r="AO93" s="2" t="str">
        <f t="shared" si="160"/>
        <v/>
      </c>
      <c r="AP93" s="2" t="str">
        <f t="shared" si="161"/>
        <v/>
      </c>
      <c r="AQ93" s="2" t="str">
        <f t="shared" si="191"/>
        <v/>
      </c>
      <c r="AR93" s="2" t="str">
        <f t="shared" si="192"/>
        <v/>
      </c>
      <c r="AS93" s="2" t="str">
        <f t="shared" si="179"/>
        <v/>
      </c>
      <c r="AT93" s="2" t="str">
        <f t="shared" si="162"/>
        <v/>
      </c>
      <c r="AU93" s="2" t="str">
        <f t="shared" si="163"/>
        <v/>
      </c>
      <c r="AV93" s="2" t="str">
        <f t="shared" si="164"/>
        <v/>
      </c>
      <c r="AW93" s="2" t="str">
        <f t="shared" si="165"/>
        <v/>
      </c>
      <c r="AX93" s="2" t="str">
        <f t="shared" si="166"/>
        <v xml:space="preserve"> </v>
      </c>
      <c r="AY93" s="2" t="str">
        <f t="shared" si="195"/>
        <v xml:space="preserve"> </v>
      </c>
      <c r="AZ93" s="2" t="str">
        <f t="shared" si="196"/>
        <v xml:space="preserve"> </v>
      </c>
      <c r="BA93" s="2" t="str">
        <f t="shared" si="197"/>
        <v xml:space="preserve"> </v>
      </c>
      <c r="BB93" s="2"/>
      <c r="BC93" s="2" t="str">
        <f t="shared" si="167"/>
        <v/>
      </c>
      <c r="BD93" s="2" t="str">
        <f t="shared" si="168"/>
        <v/>
      </c>
      <c r="BE93" s="2" t="str">
        <f t="shared" si="169"/>
        <v/>
      </c>
      <c r="BF93" s="2" t="str">
        <f t="shared" si="170"/>
        <v/>
      </c>
      <c r="BJ93" s="11" t="str">
        <f t="shared" si="202"/>
        <v/>
      </c>
      <c r="BK93" s="13" t="str">
        <f t="shared" si="203"/>
        <v/>
      </c>
      <c r="BL93" s="4" t="str">
        <f t="shared" si="136"/>
        <v/>
      </c>
      <c r="BM93" s="4" t="str">
        <f t="shared" si="137"/>
        <v/>
      </c>
      <c r="BN93" s="4" t="str">
        <f t="shared" si="138"/>
        <v/>
      </c>
      <c r="BO93" s="7" t="str">
        <f t="shared" si="171"/>
        <v/>
      </c>
      <c r="BP93" s="7" t="str">
        <f t="shared" si="139"/>
        <v/>
      </c>
      <c r="BQ93" s="7" t="str">
        <f t="shared" si="172"/>
        <v/>
      </c>
      <c r="BR93" s="7" t="str">
        <f t="shared" si="140"/>
        <v/>
      </c>
      <c r="BS93" s="7" t="str">
        <f t="shared" si="141"/>
        <v/>
      </c>
      <c r="BT93" s="7" t="str">
        <f t="shared" si="142"/>
        <v/>
      </c>
      <c r="BU93" s="7" t="str">
        <f t="shared" si="173"/>
        <v/>
      </c>
      <c r="BV93" s="7" t="str">
        <f t="shared" si="174"/>
        <v/>
      </c>
      <c r="BW93" s="3" t="str">
        <f t="shared" si="143"/>
        <v/>
      </c>
      <c r="BX93" s="4" t="str">
        <f t="shared" si="144"/>
        <v/>
      </c>
      <c r="BY93" s="4" t="str">
        <f t="shared" si="145"/>
        <v/>
      </c>
      <c r="BZ93" s="5" t="str">
        <f t="shared" si="146"/>
        <v/>
      </c>
      <c r="CA93" s="3" t="str">
        <f t="shared" si="147"/>
        <v/>
      </c>
      <c r="CB93" s="5" t="str">
        <f t="shared" si="148"/>
        <v/>
      </c>
      <c r="CC93" s="7" t="str">
        <f t="shared" si="149"/>
        <v/>
      </c>
      <c r="CD93" s="7" t="str">
        <f t="shared" si="175"/>
        <v/>
      </c>
      <c r="CE93" s="7" t="str">
        <f t="shared" si="150"/>
        <v/>
      </c>
      <c r="CF93" s="7" t="str">
        <f t="shared" si="151"/>
        <v/>
      </c>
      <c r="CG93" s="7" t="str">
        <f t="shared" si="152"/>
        <v/>
      </c>
      <c r="CH93" s="7" t="str">
        <f t="shared" si="176"/>
        <v/>
      </c>
      <c r="CI93" s="7" t="str">
        <f t="shared" si="153"/>
        <v/>
      </c>
      <c r="CJ93" s="7" t="str">
        <f t="shared" si="177"/>
        <v/>
      </c>
      <c r="CK93" s="4"/>
      <c r="CL93" s="4" t="str">
        <f t="shared" si="154"/>
        <v/>
      </c>
      <c r="CM93" s="5" t="str">
        <f t="shared" si="155"/>
        <v/>
      </c>
      <c r="CN93" s="1" t="str">
        <f t="shared" si="180"/>
        <v/>
      </c>
      <c r="CO93" s="150" t="str">
        <f t="shared" si="181"/>
        <v/>
      </c>
      <c r="CP93" s="150" t="str">
        <f t="shared" si="182"/>
        <v/>
      </c>
      <c r="CQ93" s="7" t="str">
        <f t="shared" si="183"/>
        <v/>
      </c>
      <c r="CR93" s="7"/>
      <c r="CS93" s="7" t="str">
        <f t="shared" si="184"/>
        <v/>
      </c>
      <c r="CT93" s="7" t="str">
        <f t="shared" si="185"/>
        <v/>
      </c>
      <c r="CU93" s="7" t="str">
        <f t="shared" si="186"/>
        <v/>
      </c>
      <c r="CV93" s="7" t="str">
        <f t="shared" si="187"/>
        <v/>
      </c>
      <c r="CW93" s="7"/>
      <c r="CX93" s="7" t="str">
        <f t="shared" si="188"/>
        <v/>
      </c>
    </row>
    <row r="94" spans="1:102" ht="17.25" customHeight="1" x14ac:dyDescent="0.2">
      <c r="A94" s="8">
        <v>85</v>
      </c>
      <c r="B94" s="135"/>
      <c r="C94" s="41"/>
      <c r="D94" s="133"/>
      <c r="E94" s="39"/>
      <c r="F94" s="43"/>
      <c r="G94" s="133"/>
      <c r="H94" s="154"/>
      <c r="I94" s="16" t="str">
        <f t="shared" si="130"/>
        <v/>
      </c>
      <c r="J94" s="15" t="str">
        <f t="shared" si="131"/>
        <v/>
      </c>
      <c r="K94" s="15" t="str">
        <f>IF(BJ94="1",COUNTIF(BJ$10:BJ94,"1"),"")</f>
        <v/>
      </c>
      <c r="L94" s="15" t="str">
        <f t="shared" si="132"/>
        <v/>
      </c>
      <c r="M94" s="15" t="str">
        <f t="shared" si="133"/>
        <v/>
      </c>
      <c r="N94" s="15" t="str">
        <f>IF(BK94="1",COUNTIF(BK$10:BK94,"1"),"")</f>
        <v/>
      </c>
      <c r="O94" s="15" t="str">
        <f t="shared" si="134"/>
        <v/>
      </c>
      <c r="P94" s="17" t="str">
        <f t="shared" si="135"/>
        <v/>
      </c>
      <c r="Q94" s="1"/>
      <c r="R94" s="229">
        <f t="shared" si="200"/>
        <v>13</v>
      </c>
      <c r="S94" s="230">
        <f t="shared" si="200"/>
        <v>0</v>
      </c>
      <c r="T94" s="230">
        <f t="shared" si="200"/>
        <v>0</v>
      </c>
      <c r="U94" s="230">
        <f t="shared" si="200"/>
        <v>0</v>
      </c>
      <c r="V94" s="230">
        <f t="shared" si="200"/>
        <v>0</v>
      </c>
      <c r="W94" s="230">
        <f t="shared" si="200"/>
        <v>0</v>
      </c>
      <c r="X94" s="231"/>
      <c r="Y94" s="229">
        <f t="shared" si="201"/>
        <v>13</v>
      </c>
      <c r="Z94" s="230">
        <f t="shared" si="201"/>
        <v>0</v>
      </c>
      <c r="AA94" s="230">
        <f t="shared" si="201"/>
        <v>0</v>
      </c>
      <c r="AB94" s="230">
        <f t="shared" si="201"/>
        <v>0</v>
      </c>
      <c r="AC94" s="230">
        <f t="shared" si="201"/>
        <v>0</v>
      </c>
      <c r="AD94" s="230">
        <f t="shared" si="201"/>
        <v>0</v>
      </c>
      <c r="AE94" s="231"/>
      <c r="AF94" s="230"/>
      <c r="AG94" s="230"/>
      <c r="AJ94" s="2" t="str">
        <f t="shared" si="189"/>
        <v/>
      </c>
      <c r="AK94" s="2" t="str">
        <f t="shared" si="190"/>
        <v/>
      </c>
      <c r="AL94" s="2" t="str">
        <f t="shared" si="178"/>
        <v/>
      </c>
      <c r="AM94" s="2" t="str">
        <f t="shared" si="158"/>
        <v/>
      </c>
      <c r="AN94" s="2" t="str">
        <f t="shared" si="159"/>
        <v/>
      </c>
      <c r="AO94" s="2" t="str">
        <f t="shared" si="160"/>
        <v/>
      </c>
      <c r="AP94" s="2" t="str">
        <f t="shared" si="161"/>
        <v/>
      </c>
      <c r="AQ94" s="2" t="str">
        <f t="shared" si="191"/>
        <v/>
      </c>
      <c r="AR94" s="2" t="str">
        <f t="shared" si="192"/>
        <v/>
      </c>
      <c r="AS94" s="2" t="str">
        <f t="shared" si="179"/>
        <v/>
      </c>
      <c r="AT94" s="2" t="str">
        <f t="shared" si="162"/>
        <v/>
      </c>
      <c r="AU94" s="2" t="str">
        <f t="shared" si="163"/>
        <v/>
      </c>
      <c r="AV94" s="2" t="str">
        <f t="shared" si="164"/>
        <v/>
      </c>
      <c r="AW94" s="2" t="str">
        <f t="shared" si="165"/>
        <v/>
      </c>
      <c r="AX94" s="2" t="str">
        <f t="shared" si="166"/>
        <v xml:space="preserve"> </v>
      </c>
      <c r="AY94" s="2" t="str">
        <f t="shared" si="195"/>
        <v xml:space="preserve"> </v>
      </c>
      <c r="AZ94" s="2" t="str">
        <f t="shared" si="196"/>
        <v xml:space="preserve"> </v>
      </c>
      <c r="BA94" s="2" t="str">
        <f t="shared" si="197"/>
        <v xml:space="preserve"> </v>
      </c>
      <c r="BB94" s="2"/>
      <c r="BC94" s="2" t="str">
        <f t="shared" si="167"/>
        <v/>
      </c>
      <c r="BD94" s="2" t="str">
        <f t="shared" si="168"/>
        <v/>
      </c>
      <c r="BE94" s="2" t="str">
        <f t="shared" si="169"/>
        <v/>
      </c>
      <c r="BF94" s="2" t="str">
        <f t="shared" si="170"/>
        <v/>
      </c>
      <c r="BJ94" s="11" t="str">
        <f t="shared" si="202"/>
        <v/>
      </c>
      <c r="BK94" s="13" t="str">
        <f t="shared" si="203"/>
        <v/>
      </c>
      <c r="BL94" s="4" t="str">
        <f t="shared" si="136"/>
        <v/>
      </c>
      <c r="BM94" s="4" t="str">
        <f t="shared" si="137"/>
        <v/>
      </c>
      <c r="BN94" s="4" t="str">
        <f t="shared" si="138"/>
        <v/>
      </c>
      <c r="BO94" s="7" t="str">
        <f t="shared" si="171"/>
        <v/>
      </c>
      <c r="BP94" s="7" t="str">
        <f t="shared" si="139"/>
        <v/>
      </c>
      <c r="BQ94" s="7" t="str">
        <f t="shared" si="172"/>
        <v/>
      </c>
      <c r="BR94" s="7" t="str">
        <f t="shared" si="140"/>
        <v/>
      </c>
      <c r="BS94" s="7" t="str">
        <f t="shared" si="141"/>
        <v/>
      </c>
      <c r="BT94" s="7" t="str">
        <f t="shared" si="142"/>
        <v/>
      </c>
      <c r="BU94" s="7" t="str">
        <f t="shared" si="173"/>
        <v/>
      </c>
      <c r="BV94" s="7" t="str">
        <f t="shared" si="174"/>
        <v/>
      </c>
      <c r="BW94" s="3" t="str">
        <f t="shared" si="143"/>
        <v/>
      </c>
      <c r="BX94" s="4" t="str">
        <f t="shared" si="144"/>
        <v/>
      </c>
      <c r="BY94" s="4" t="str">
        <f t="shared" si="145"/>
        <v/>
      </c>
      <c r="BZ94" s="5" t="str">
        <f t="shared" si="146"/>
        <v/>
      </c>
      <c r="CA94" s="3" t="str">
        <f t="shared" si="147"/>
        <v/>
      </c>
      <c r="CB94" s="5" t="str">
        <f t="shared" si="148"/>
        <v/>
      </c>
      <c r="CC94" s="7" t="str">
        <f t="shared" si="149"/>
        <v/>
      </c>
      <c r="CD94" s="7" t="str">
        <f t="shared" si="175"/>
        <v/>
      </c>
      <c r="CE94" s="7" t="str">
        <f t="shared" si="150"/>
        <v/>
      </c>
      <c r="CF94" s="7" t="str">
        <f t="shared" si="151"/>
        <v/>
      </c>
      <c r="CG94" s="7" t="str">
        <f t="shared" si="152"/>
        <v/>
      </c>
      <c r="CH94" s="7" t="str">
        <f t="shared" si="176"/>
        <v/>
      </c>
      <c r="CI94" s="7" t="str">
        <f t="shared" si="153"/>
        <v/>
      </c>
      <c r="CJ94" s="7" t="str">
        <f t="shared" si="177"/>
        <v/>
      </c>
      <c r="CK94" s="4"/>
      <c r="CL94" s="4" t="str">
        <f t="shared" si="154"/>
        <v/>
      </c>
      <c r="CM94" s="5" t="str">
        <f t="shared" si="155"/>
        <v/>
      </c>
      <c r="CN94" s="1" t="str">
        <f t="shared" si="180"/>
        <v/>
      </c>
      <c r="CO94" s="150" t="str">
        <f t="shared" si="181"/>
        <v/>
      </c>
      <c r="CP94" s="150" t="str">
        <f t="shared" si="182"/>
        <v/>
      </c>
      <c r="CQ94" s="7" t="str">
        <f t="shared" si="183"/>
        <v/>
      </c>
      <c r="CR94" s="7"/>
      <c r="CS94" s="7" t="str">
        <f t="shared" si="184"/>
        <v/>
      </c>
      <c r="CT94" s="7" t="str">
        <f t="shared" si="185"/>
        <v/>
      </c>
      <c r="CU94" s="7" t="str">
        <f t="shared" si="186"/>
        <v/>
      </c>
      <c r="CV94" s="7" t="str">
        <f t="shared" si="187"/>
        <v/>
      </c>
      <c r="CW94" s="7"/>
      <c r="CX94" s="7" t="str">
        <f t="shared" si="188"/>
        <v/>
      </c>
    </row>
    <row r="95" spans="1:102" ht="17.25" customHeight="1" x14ac:dyDescent="0.2">
      <c r="A95" s="8">
        <v>86</v>
      </c>
      <c r="B95" s="135"/>
      <c r="C95" s="41"/>
      <c r="D95" s="133"/>
      <c r="E95" s="39"/>
      <c r="F95" s="43"/>
      <c r="G95" s="133"/>
      <c r="H95" s="154"/>
      <c r="I95" s="16" t="str">
        <f t="shared" si="130"/>
        <v/>
      </c>
      <c r="J95" s="15" t="str">
        <f t="shared" si="131"/>
        <v/>
      </c>
      <c r="K95" s="15" t="str">
        <f>IF(BJ95="1",COUNTIF(BJ$10:BJ95,"1"),"")</f>
        <v/>
      </c>
      <c r="L95" s="15" t="str">
        <f t="shared" si="132"/>
        <v/>
      </c>
      <c r="M95" s="15" t="str">
        <f t="shared" si="133"/>
        <v/>
      </c>
      <c r="N95" s="15" t="str">
        <f>IF(BK95="1",COUNTIF(BK$10:BK95,"1"),"")</f>
        <v/>
      </c>
      <c r="O95" s="15" t="str">
        <f t="shared" si="134"/>
        <v/>
      </c>
      <c r="P95" s="17" t="str">
        <f t="shared" si="135"/>
        <v/>
      </c>
      <c r="Q95" s="1"/>
      <c r="R95" s="229">
        <f t="shared" si="200"/>
        <v>14</v>
      </c>
      <c r="S95" s="230">
        <f t="shared" si="200"/>
        <v>0</v>
      </c>
      <c r="T95" s="230">
        <f t="shared" si="200"/>
        <v>0</v>
      </c>
      <c r="U95" s="230">
        <f t="shared" si="200"/>
        <v>0</v>
      </c>
      <c r="V95" s="230">
        <f t="shared" si="200"/>
        <v>0</v>
      </c>
      <c r="W95" s="230">
        <f t="shared" si="200"/>
        <v>0</v>
      </c>
      <c r="X95" s="231"/>
      <c r="Y95" s="229">
        <f t="shared" si="201"/>
        <v>17</v>
      </c>
      <c r="Z95" s="230">
        <f t="shared" si="201"/>
        <v>0</v>
      </c>
      <c r="AA95" s="230">
        <f t="shared" si="201"/>
        <v>0</v>
      </c>
      <c r="AB95" s="230">
        <f t="shared" si="201"/>
        <v>0</v>
      </c>
      <c r="AC95" s="230">
        <f t="shared" si="201"/>
        <v>0</v>
      </c>
      <c r="AD95" s="230">
        <f t="shared" si="201"/>
        <v>0</v>
      </c>
      <c r="AE95" s="231"/>
      <c r="AF95" s="230"/>
      <c r="AG95" s="230"/>
      <c r="AJ95" s="2" t="str">
        <f t="shared" si="189"/>
        <v/>
      </c>
      <c r="AK95" s="2" t="str">
        <f t="shared" si="190"/>
        <v/>
      </c>
      <c r="AL95" s="2" t="str">
        <f t="shared" si="178"/>
        <v/>
      </c>
      <c r="AM95" s="2" t="str">
        <f t="shared" si="158"/>
        <v/>
      </c>
      <c r="AN95" s="2" t="str">
        <f t="shared" si="159"/>
        <v/>
      </c>
      <c r="AO95" s="2" t="str">
        <f t="shared" si="160"/>
        <v/>
      </c>
      <c r="AP95" s="2" t="str">
        <f t="shared" si="161"/>
        <v/>
      </c>
      <c r="AQ95" s="2" t="str">
        <f t="shared" si="191"/>
        <v/>
      </c>
      <c r="AR95" s="2" t="str">
        <f t="shared" si="192"/>
        <v/>
      </c>
      <c r="AS95" s="2" t="str">
        <f t="shared" si="179"/>
        <v/>
      </c>
      <c r="AT95" s="2" t="str">
        <f t="shared" si="162"/>
        <v/>
      </c>
      <c r="AU95" s="2" t="str">
        <f t="shared" si="163"/>
        <v/>
      </c>
      <c r="AV95" s="2" t="str">
        <f t="shared" si="164"/>
        <v/>
      </c>
      <c r="AW95" s="2" t="str">
        <f t="shared" si="165"/>
        <v/>
      </c>
      <c r="AX95" s="2" t="str">
        <f t="shared" si="166"/>
        <v xml:space="preserve"> </v>
      </c>
      <c r="AY95" s="2" t="str">
        <f t="shared" si="195"/>
        <v xml:space="preserve"> </v>
      </c>
      <c r="AZ95" s="2" t="str">
        <f t="shared" si="196"/>
        <v xml:space="preserve"> </v>
      </c>
      <c r="BA95" s="2" t="str">
        <f t="shared" si="197"/>
        <v xml:space="preserve"> </v>
      </c>
      <c r="BB95" s="2"/>
      <c r="BC95" s="2" t="str">
        <f t="shared" si="167"/>
        <v/>
      </c>
      <c r="BD95" s="2" t="str">
        <f t="shared" si="168"/>
        <v/>
      </c>
      <c r="BE95" s="2" t="str">
        <f t="shared" si="169"/>
        <v/>
      </c>
      <c r="BF95" s="2" t="str">
        <f t="shared" si="170"/>
        <v/>
      </c>
      <c r="BG95" s="2"/>
      <c r="BJ95" s="11" t="str">
        <f t="shared" si="202"/>
        <v/>
      </c>
      <c r="BK95" s="13" t="str">
        <f t="shared" si="203"/>
        <v/>
      </c>
      <c r="BL95" s="4" t="str">
        <f t="shared" si="136"/>
        <v/>
      </c>
      <c r="BM95" s="4" t="str">
        <f t="shared" si="137"/>
        <v/>
      </c>
      <c r="BN95" s="4" t="str">
        <f t="shared" si="138"/>
        <v/>
      </c>
      <c r="BO95" s="7" t="str">
        <f t="shared" si="171"/>
        <v/>
      </c>
      <c r="BP95" s="7" t="str">
        <f t="shared" si="139"/>
        <v/>
      </c>
      <c r="BQ95" s="7" t="str">
        <f t="shared" si="172"/>
        <v/>
      </c>
      <c r="BR95" s="7" t="str">
        <f t="shared" si="140"/>
        <v/>
      </c>
      <c r="BS95" s="7" t="str">
        <f t="shared" si="141"/>
        <v/>
      </c>
      <c r="BT95" s="7" t="str">
        <f t="shared" si="142"/>
        <v/>
      </c>
      <c r="BU95" s="7" t="str">
        <f t="shared" si="173"/>
        <v/>
      </c>
      <c r="BV95" s="7" t="str">
        <f t="shared" si="174"/>
        <v/>
      </c>
      <c r="BW95" s="3" t="str">
        <f t="shared" si="143"/>
        <v/>
      </c>
      <c r="BX95" s="4" t="str">
        <f t="shared" si="144"/>
        <v/>
      </c>
      <c r="BY95" s="4" t="str">
        <f t="shared" si="145"/>
        <v/>
      </c>
      <c r="BZ95" s="5" t="str">
        <f t="shared" si="146"/>
        <v/>
      </c>
      <c r="CA95" s="3" t="str">
        <f t="shared" si="147"/>
        <v/>
      </c>
      <c r="CB95" s="5" t="str">
        <f t="shared" si="148"/>
        <v/>
      </c>
      <c r="CC95" s="7" t="str">
        <f t="shared" si="149"/>
        <v/>
      </c>
      <c r="CD95" s="7" t="str">
        <f t="shared" si="175"/>
        <v/>
      </c>
      <c r="CE95" s="7" t="str">
        <f t="shared" si="150"/>
        <v/>
      </c>
      <c r="CF95" s="7" t="str">
        <f t="shared" si="151"/>
        <v/>
      </c>
      <c r="CG95" s="7" t="str">
        <f t="shared" si="152"/>
        <v/>
      </c>
      <c r="CH95" s="7" t="str">
        <f t="shared" si="176"/>
        <v/>
      </c>
      <c r="CI95" s="7" t="str">
        <f t="shared" si="153"/>
        <v/>
      </c>
      <c r="CJ95" s="7" t="str">
        <f t="shared" si="177"/>
        <v/>
      </c>
      <c r="CK95" s="4"/>
      <c r="CL95" s="4" t="str">
        <f t="shared" si="154"/>
        <v/>
      </c>
      <c r="CM95" s="5" t="str">
        <f t="shared" si="155"/>
        <v/>
      </c>
      <c r="CN95" s="1" t="str">
        <f t="shared" si="180"/>
        <v/>
      </c>
      <c r="CO95" s="150" t="str">
        <f t="shared" si="181"/>
        <v/>
      </c>
      <c r="CP95" s="150" t="str">
        <f t="shared" si="182"/>
        <v/>
      </c>
      <c r="CQ95" s="7" t="str">
        <f t="shared" si="183"/>
        <v/>
      </c>
      <c r="CR95" s="7"/>
      <c r="CS95" s="7" t="str">
        <f t="shared" si="184"/>
        <v/>
      </c>
      <c r="CT95" s="7" t="str">
        <f t="shared" si="185"/>
        <v/>
      </c>
      <c r="CU95" s="7" t="str">
        <f t="shared" si="186"/>
        <v/>
      </c>
      <c r="CV95" s="7" t="str">
        <f t="shared" si="187"/>
        <v/>
      </c>
      <c r="CW95" s="7"/>
      <c r="CX95" s="7" t="str">
        <f t="shared" si="188"/>
        <v/>
      </c>
    </row>
    <row r="96" spans="1:102" ht="17.25" customHeight="1" x14ac:dyDescent="0.2">
      <c r="A96" s="8">
        <v>87</v>
      </c>
      <c r="B96" s="135"/>
      <c r="C96" s="41"/>
      <c r="D96" s="133"/>
      <c r="E96" s="39"/>
      <c r="F96" s="43"/>
      <c r="G96" s="133"/>
      <c r="H96" s="154"/>
      <c r="I96" s="16" t="str">
        <f t="shared" si="130"/>
        <v/>
      </c>
      <c r="J96" s="15" t="str">
        <f t="shared" si="131"/>
        <v/>
      </c>
      <c r="K96" s="15" t="str">
        <f>IF(BJ96="1",COUNTIF(BJ$10:BJ96,"1"),"")</f>
        <v/>
      </c>
      <c r="L96" s="15" t="str">
        <f t="shared" si="132"/>
        <v/>
      </c>
      <c r="M96" s="15" t="str">
        <f t="shared" si="133"/>
        <v/>
      </c>
      <c r="N96" s="15" t="str">
        <f>IF(BK96="1",COUNTIF(BK$10:BK96,"1"),"")</f>
        <v/>
      </c>
      <c r="O96" s="15" t="str">
        <f t="shared" si="134"/>
        <v/>
      </c>
      <c r="P96" s="17" t="str">
        <f t="shared" si="135"/>
        <v/>
      </c>
      <c r="Q96" s="1"/>
      <c r="R96" s="229">
        <f t="shared" si="200"/>
        <v>15</v>
      </c>
      <c r="S96" s="230">
        <f t="shared" si="200"/>
        <v>0</v>
      </c>
      <c r="T96" s="230">
        <f t="shared" si="200"/>
        <v>0</v>
      </c>
      <c r="U96" s="230">
        <f t="shared" si="200"/>
        <v>0</v>
      </c>
      <c r="V96" s="230">
        <f t="shared" si="200"/>
        <v>0</v>
      </c>
      <c r="W96" s="230">
        <f t="shared" si="200"/>
        <v>0</v>
      </c>
      <c r="X96" s="231"/>
      <c r="Y96" s="229">
        <f t="shared" si="201"/>
        <v>18</v>
      </c>
      <c r="Z96" s="230">
        <f t="shared" si="201"/>
        <v>0</v>
      </c>
      <c r="AA96" s="230">
        <f t="shared" si="201"/>
        <v>0</v>
      </c>
      <c r="AB96" s="230">
        <f t="shared" si="201"/>
        <v>0</v>
      </c>
      <c r="AC96" s="230">
        <f t="shared" si="201"/>
        <v>0</v>
      </c>
      <c r="AD96" s="230">
        <f t="shared" si="201"/>
        <v>0</v>
      </c>
      <c r="AE96" s="231"/>
      <c r="AF96" s="230"/>
      <c r="AG96" s="230"/>
      <c r="AJ96" s="2" t="str">
        <f t="shared" si="189"/>
        <v/>
      </c>
      <c r="AK96" s="2" t="str">
        <f t="shared" si="190"/>
        <v/>
      </c>
      <c r="AL96" s="2" t="str">
        <f t="shared" si="178"/>
        <v/>
      </c>
      <c r="AM96" s="2" t="str">
        <f t="shared" si="158"/>
        <v/>
      </c>
      <c r="AN96" s="2" t="str">
        <f t="shared" si="159"/>
        <v/>
      </c>
      <c r="AO96" s="2" t="str">
        <f t="shared" si="160"/>
        <v/>
      </c>
      <c r="AP96" s="2" t="str">
        <f t="shared" si="161"/>
        <v/>
      </c>
      <c r="AQ96" s="2" t="str">
        <f t="shared" si="191"/>
        <v/>
      </c>
      <c r="AR96" s="2" t="str">
        <f t="shared" si="192"/>
        <v/>
      </c>
      <c r="AS96" s="2" t="str">
        <f t="shared" si="179"/>
        <v/>
      </c>
      <c r="AT96" s="2" t="str">
        <f t="shared" si="162"/>
        <v/>
      </c>
      <c r="AU96" s="2" t="str">
        <f t="shared" si="163"/>
        <v/>
      </c>
      <c r="AV96" s="2" t="str">
        <f t="shared" si="164"/>
        <v/>
      </c>
      <c r="AW96" s="2" t="str">
        <f t="shared" si="165"/>
        <v/>
      </c>
      <c r="AX96" s="2" t="str">
        <f t="shared" si="166"/>
        <v xml:space="preserve"> </v>
      </c>
      <c r="AY96" s="2" t="str">
        <f t="shared" si="195"/>
        <v xml:space="preserve"> </v>
      </c>
      <c r="AZ96" s="2" t="str">
        <f t="shared" si="196"/>
        <v xml:space="preserve"> </v>
      </c>
      <c r="BA96" s="2" t="str">
        <f t="shared" si="197"/>
        <v xml:space="preserve"> </v>
      </c>
      <c r="BB96" s="2"/>
      <c r="BC96" s="2" t="str">
        <f t="shared" si="167"/>
        <v/>
      </c>
      <c r="BD96" s="2" t="str">
        <f t="shared" si="168"/>
        <v/>
      </c>
      <c r="BE96" s="2" t="str">
        <f t="shared" si="169"/>
        <v/>
      </c>
      <c r="BF96" s="2" t="str">
        <f t="shared" si="170"/>
        <v/>
      </c>
      <c r="BJ96" s="11" t="str">
        <f t="shared" si="202"/>
        <v/>
      </c>
      <c r="BK96" s="13" t="str">
        <f t="shared" si="203"/>
        <v/>
      </c>
      <c r="BL96" s="4" t="str">
        <f t="shared" si="136"/>
        <v/>
      </c>
      <c r="BM96" s="4" t="str">
        <f t="shared" si="137"/>
        <v/>
      </c>
      <c r="BN96" s="4" t="str">
        <f t="shared" si="138"/>
        <v/>
      </c>
      <c r="BO96" s="7" t="str">
        <f t="shared" si="171"/>
        <v/>
      </c>
      <c r="BP96" s="7" t="str">
        <f t="shared" si="139"/>
        <v/>
      </c>
      <c r="BQ96" s="7" t="str">
        <f t="shared" si="172"/>
        <v/>
      </c>
      <c r="BR96" s="7" t="str">
        <f t="shared" si="140"/>
        <v/>
      </c>
      <c r="BS96" s="7" t="str">
        <f t="shared" si="141"/>
        <v/>
      </c>
      <c r="BT96" s="7" t="str">
        <f t="shared" si="142"/>
        <v/>
      </c>
      <c r="BU96" s="7" t="str">
        <f t="shared" si="173"/>
        <v/>
      </c>
      <c r="BV96" s="7" t="str">
        <f t="shared" si="174"/>
        <v/>
      </c>
      <c r="BW96" s="3" t="str">
        <f t="shared" si="143"/>
        <v/>
      </c>
      <c r="BX96" s="4" t="str">
        <f t="shared" si="144"/>
        <v/>
      </c>
      <c r="BY96" s="4" t="str">
        <f t="shared" si="145"/>
        <v/>
      </c>
      <c r="BZ96" s="5" t="str">
        <f t="shared" si="146"/>
        <v/>
      </c>
      <c r="CA96" s="3" t="str">
        <f t="shared" si="147"/>
        <v/>
      </c>
      <c r="CB96" s="5" t="str">
        <f t="shared" si="148"/>
        <v/>
      </c>
      <c r="CC96" s="7" t="str">
        <f t="shared" si="149"/>
        <v/>
      </c>
      <c r="CD96" s="7" t="str">
        <f t="shared" si="175"/>
        <v/>
      </c>
      <c r="CE96" s="7" t="str">
        <f t="shared" si="150"/>
        <v/>
      </c>
      <c r="CF96" s="7" t="str">
        <f t="shared" si="151"/>
        <v/>
      </c>
      <c r="CG96" s="7" t="str">
        <f t="shared" si="152"/>
        <v/>
      </c>
      <c r="CH96" s="7" t="str">
        <f t="shared" si="176"/>
        <v/>
      </c>
      <c r="CI96" s="7" t="str">
        <f t="shared" si="153"/>
        <v/>
      </c>
      <c r="CJ96" s="7" t="str">
        <f t="shared" si="177"/>
        <v/>
      </c>
      <c r="CK96" s="4"/>
      <c r="CL96" s="4" t="str">
        <f t="shared" si="154"/>
        <v/>
      </c>
      <c r="CM96" s="5" t="str">
        <f t="shared" si="155"/>
        <v/>
      </c>
      <c r="CN96" s="1" t="str">
        <f t="shared" si="180"/>
        <v/>
      </c>
      <c r="CO96" s="150" t="str">
        <f t="shared" si="181"/>
        <v/>
      </c>
      <c r="CP96" s="150" t="str">
        <f t="shared" si="182"/>
        <v/>
      </c>
      <c r="CQ96" s="7" t="str">
        <f t="shared" si="183"/>
        <v/>
      </c>
      <c r="CR96" s="7"/>
      <c r="CS96" s="7" t="str">
        <f t="shared" si="184"/>
        <v/>
      </c>
      <c r="CT96" s="7" t="str">
        <f t="shared" si="185"/>
        <v/>
      </c>
      <c r="CU96" s="7" t="str">
        <f t="shared" si="186"/>
        <v/>
      </c>
      <c r="CV96" s="7" t="str">
        <f t="shared" si="187"/>
        <v/>
      </c>
      <c r="CW96" s="7"/>
      <c r="CX96" s="7" t="str">
        <f t="shared" si="188"/>
        <v/>
      </c>
    </row>
    <row r="97" spans="1:102" ht="17.25" customHeight="1" x14ac:dyDescent="0.2">
      <c r="A97" s="8">
        <v>88</v>
      </c>
      <c r="B97" s="135"/>
      <c r="C97" s="41"/>
      <c r="D97" s="133"/>
      <c r="E97" s="39"/>
      <c r="F97" s="43"/>
      <c r="G97" s="133"/>
      <c r="H97" s="154"/>
      <c r="I97" s="16" t="str">
        <f t="shared" si="130"/>
        <v/>
      </c>
      <c r="J97" s="15" t="str">
        <f t="shared" si="131"/>
        <v/>
      </c>
      <c r="K97" s="15" t="str">
        <f>IF(BJ97="1",COUNTIF(BJ$10:BJ97,"1"),"")</f>
        <v/>
      </c>
      <c r="L97" s="15" t="str">
        <f t="shared" si="132"/>
        <v/>
      </c>
      <c r="M97" s="15" t="str">
        <f t="shared" si="133"/>
        <v/>
      </c>
      <c r="N97" s="15" t="str">
        <f>IF(BK97="1",COUNTIF(BK$10:BK97,"1"),"")</f>
        <v/>
      </c>
      <c r="O97" s="15" t="str">
        <f t="shared" si="134"/>
        <v/>
      </c>
      <c r="P97" s="17" t="str">
        <f t="shared" si="135"/>
        <v/>
      </c>
      <c r="Q97" s="1"/>
      <c r="R97" s="229">
        <f t="shared" si="200"/>
        <v>16</v>
      </c>
      <c r="S97" s="230">
        <f t="shared" si="200"/>
        <v>1</v>
      </c>
      <c r="T97" s="230">
        <f t="shared" si="200"/>
        <v>1</v>
      </c>
      <c r="U97" s="230">
        <f t="shared" si="200"/>
        <v>0</v>
      </c>
      <c r="V97" s="230">
        <f t="shared" si="200"/>
        <v>0</v>
      </c>
      <c r="W97" s="230">
        <f t="shared" si="200"/>
        <v>0</v>
      </c>
      <c r="X97" s="231"/>
      <c r="Y97" s="229">
        <f t="shared" si="201"/>
        <v>19</v>
      </c>
      <c r="Z97" s="230">
        <f t="shared" si="201"/>
        <v>1</v>
      </c>
      <c r="AA97" s="230">
        <f t="shared" si="201"/>
        <v>1</v>
      </c>
      <c r="AB97" s="230">
        <f t="shared" si="201"/>
        <v>0</v>
      </c>
      <c r="AC97" s="230">
        <f t="shared" si="201"/>
        <v>0</v>
      </c>
      <c r="AD97" s="230">
        <f t="shared" si="201"/>
        <v>0</v>
      </c>
      <c r="AE97" s="231"/>
      <c r="AF97" s="230"/>
      <c r="AG97" s="230"/>
      <c r="AJ97" s="2" t="str">
        <f t="shared" si="189"/>
        <v/>
      </c>
      <c r="AK97" s="2" t="str">
        <f t="shared" si="190"/>
        <v/>
      </c>
      <c r="AL97" s="2" t="str">
        <f t="shared" si="178"/>
        <v/>
      </c>
      <c r="AM97" s="2" t="str">
        <f t="shared" si="158"/>
        <v/>
      </c>
      <c r="AN97" s="2" t="str">
        <f t="shared" si="159"/>
        <v/>
      </c>
      <c r="AO97" s="2" t="str">
        <f t="shared" si="160"/>
        <v/>
      </c>
      <c r="AP97" s="2" t="str">
        <f t="shared" si="161"/>
        <v/>
      </c>
      <c r="AQ97" s="2" t="str">
        <f t="shared" si="191"/>
        <v/>
      </c>
      <c r="AR97" s="2" t="str">
        <f t="shared" si="192"/>
        <v/>
      </c>
      <c r="AS97" s="2" t="str">
        <f t="shared" si="179"/>
        <v/>
      </c>
      <c r="AT97" s="2" t="str">
        <f t="shared" si="162"/>
        <v/>
      </c>
      <c r="AU97" s="2" t="str">
        <f t="shared" si="163"/>
        <v/>
      </c>
      <c r="AV97" s="2" t="str">
        <f t="shared" si="164"/>
        <v/>
      </c>
      <c r="AW97" s="2" t="str">
        <f t="shared" si="165"/>
        <v/>
      </c>
      <c r="AX97" s="2" t="str">
        <f t="shared" si="166"/>
        <v xml:space="preserve"> </v>
      </c>
      <c r="AY97" s="2" t="str">
        <f t="shared" si="195"/>
        <v xml:space="preserve"> </v>
      </c>
      <c r="AZ97" s="2" t="str">
        <f t="shared" si="196"/>
        <v xml:space="preserve"> </v>
      </c>
      <c r="BA97" s="2" t="str">
        <f t="shared" si="197"/>
        <v xml:space="preserve"> </v>
      </c>
      <c r="BB97" s="2"/>
      <c r="BC97" s="2" t="str">
        <f t="shared" si="167"/>
        <v/>
      </c>
      <c r="BD97" s="2" t="str">
        <f t="shared" si="168"/>
        <v/>
      </c>
      <c r="BE97" s="2" t="str">
        <f t="shared" si="169"/>
        <v/>
      </c>
      <c r="BF97" s="2" t="str">
        <f t="shared" si="170"/>
        <v/>
      </c>
      <c r="BJ97" s="11" t="str">
        <f t="shared" si="202"/>
        <v/>
      </c>
      <c r="BK97" s="13" t="str">
        <f t="shared" si="203"/>
        <v/>
      </c>
      <c r="BL97" s="4" t="str">
        <f t="shared" si="136"/>
        <v/>
      </c>
      <c r="BM97" s="4" t="str">
        <f t="shared" si="137"/>
        <v/>
      </c>
      <c r="BN97" s="4" t="str">
        <f t="shared" si="138"/>
        <v/>
      </c>
      <c r="BO97" s="7" t="str">
        <f t="shared" si="171"/>
        <v/>
      </c>
      <c r="BP97" s="7" t="str">
        <f t="shared" si="139"/>
        <v/>
      </c>
      <c r="BQ97" s="7" t="str">
        <f t="shared" si="172"/>
        <v/>
      </c>
      <c r="BR97" s="7" t="str">
        <f t="shared" si="140"/>
        <v/>
      </c>
      <c r="BS97" s="7" t="str">
        <f t="shared" si="141"/>
        <v/>
      </c>
      <c r="BT97" s="7" t="str">
        <f t="shared" si="142"/>
        <v/>
      </c>
      <c r="BU97" s="7" t="str">
        <f t="shared" si="173"/>
        <v/>
      </c>
      <c r="BV97" s="7" t="str">
        <f t="shared" si="174"/>
        <v/>
      </c>
      <c r="BW97" s="3" t="str">
        <f t="shared" si="143"/>
        <v/>
      </c>
      <c r="BX97" s="4" t="str">
        <f t="shared" si="144"/>
        <v/>
      </c>
      <c r="BY97" s="4" t="str">
        <f t="shared" si="145"/>
        <v/>
      </c>
      <c r="BZ97" s="5" t="str">
        <f t="shared" si="146"/>
        <v/>
      </c>
      <c r="CA97" s="3" t="str">
        <f t="shared" si="147"/>
        <v/>
      </c>
      <c r="CB97" s="5" t="str">
        <f t="shared" si="148"/>
        <v/>
      </c>
      <c r="CC97" s="7" t="str">
        <f t="shared" si="149"/>
        <v/>
      </c>
      <c r="CD97" s="7" t="str">
        <f t="shared" si="175"/>
        <v/>
      </c>
      <c r="CE97" s="7" t="str">
        <f t="shared" si="150"/>
        <v/>
      </c>
      <c r="CF97" s="7" t="str">
        <f t="shared" si="151"/>
        <v/>
      </c>
      <c r="CG97" s="7" t="str">
        <f t="shared" si="152"/>
        <v/>
      </c>
      <c r="CH97" s="7" t="str">
        <f t="shared" si="176"/>
        <v/>
      </c>
      <c r="CI97" s="7" t="str">
        <f t="shared" si="153"/>
        <v/>
      </c>
      <c r="CJ97" s="7" t="str">
        <f t="shared" si="177"/>
        <v/>
      </c>
      <c r="CK97" s="4"/>
      <c r="CL97" s="4" t="str">
        <f t="shared" si="154"/>
        <v/>
      </c>
      <c r="CM97" s="5" t="str">
        <f t="shared" si="155"/>
        <v/>
      </c>
      <c r="CN97" s="1" t="str">
        <f t="shared" si="180"/>
        <v/>
      </c>
      <c r="CO97" s="150" t="str">
        <f t="shared" si="181"/>
        <v/>
      </c>
      <c r="CP97" s="150" t="str">
        <f t="shared" si="182"/>
        <v/>
      </c>
      <c r="CQ97" s="7" t="str">
        <f t="shared" si="183"/>
        <v/>
      </c>
      <c r="CR97" s="7"/>
      <c r="CS97" s="7" t="str">
        <f t="shared" si="184"/>
        <v/>
      </c>
      <c r="CT97" s="7" t="str">
        <f t="shared" si="185"/>
        <v/>
      </c>
      <c r="CU97" s="7" t="str">
        <f t="shared" si="186"/>
        <v/>
      </c>
      <c r="CV97" s="7" t="str">
        <f t="shared" si="187"/>
        <v/>
      </c>
      <c r="CW97" s="7"/>
      <c r="CX97" s="7" t="str">
        <f t="shared" si="188"/>
        <v/>
      </c>
    </row>
    <row r="98" spans="1:102" ht="17.25" customHeight="1" x14ac:dyDescent="0.2">
      <c r="A98" s="8">
        <v>89</v>
      </c>
      <c r="B98" s="135"/>
      <c r="C98" s="41"/>
      <c r="D98" s="133"/>
      <c r="E98" s="39"/>
      <c r="F98" s="43"/>
      <c r="G98" s="133"/>
      <c r="H98" s="154"/>
      <c r="I98" s="16" t="str">
        <f t="shared" si="130"/>
        <v/>
      </c>
      <c r="J98" s="15" t="str">
        <f t="shared" si="131"/>
        <v/>
      </c>
      <c r="K98" s="15" t="str">
        <f>IF(BJ98="1",COUNTIF(BJ$10:BJ98,"1"),"")</f>
        <v/>
      </c>
      <c r="L98" s="15" t="str">
        <f t="shared" si="132"/>
        <v/>
      </c>
      <c r="M98" s="15" t="str">
        <f t="shared" si="133"/>
        <v/>
      </c>
      <c r="N98" s="15" t="str">
        <f>IF(BK98="1",COUNTIF(BK$10:BK98,"1"),"")</f>
        <v/>
      </c>
      <c r="O98" s="15" t="str">
        <f t="shared" si="134"/>
        <v/>
      </c>
      <c r="P98" s="17" t="str">
        <f t="shared" si="135"/>
        <v/>
      </c>
      <c r="Q98" s="1"/>
      <c r="R98" s="239" t="str">
        <f t="shared" si="200"/>
        <v>A</v>
      </c>
      <c r="S98" s="437">
        <f t="shared" si="200"/>
        <v>4</v>
      </c>
      <c r="T98" s="230">
        <f t="shared" si="200"/>
        <v>0</v>
      </c>
      <c r="U98" s="230">
        <f t="shared" si="200"/>
        <v>0</v>
      </c>
      <c r="V98" s="230">
        <f t="shared" si="200"/>
        <v>0</v>
      </c>
      <c r="W98" s="230">
        <f t="shared" si="200"/>
        <v>0</v>
      </c>
      <c r="X98" s="231"/>
      <c r="Y98" s="239" t="str">
        <f t="shared" si="201"/>
        <v>A</v>
      </c>
      <c r="Z98" s="437">
        <f t="shared" si="201"/>
        <v>3</v>
      </c>
      <c r="AA98" s="230">
        <f t="shared" si="201"/>
        <v>0</v>
      </c>
      <c r="AB98" s="230">
        <f t="shared" si="201"/>
        <v>0</v>
      </c>
      <c r="AC98" s="230">
        <f t="shared" si="201"/>
        <v>0</v>
      </c>
      <c r="AD98" s="230">
        <f t="shared" si="201"/>
        <v>0</v>
      </c>
      <c r="AE98" s="231"/>
      <c r="AF98" s="230"/>
      <c r="AG98" s="230"/>
      <c r="AJ98" s="2" t="str">
        <f t="shared" si="189"/>
        <v/>
      </c>
      <c r="AK98" s="2" t="str">
        <f t="shared" si="190"/>
        <v/>
      </c>
      <c r="AL98" s="2" t="str">
        <f t="shared" si="178"/>
        <v/>
      </c>
      <c r="AM98" s="2" t="str">
        <f t="shared" si="158"/>
        <v/>
      </c>
      <c r="AN98" s="2" t="str">
        <f t="shared" si="159"/>
        <v/>
      </c>
      <c r="AO98" s="2" t="str">
        <f t="shared" si="160"/>
        <v/>
      </c>
      <c r="AP98" s="2" t="str">
        <f t="shared" si="161"/>
        <v/>
      </c>
      <c r="AQ98" s="2" t="str">
        <f t="shared" si="191"/>
        <v/>
      </c>
      <c r="AR98" s="2" t="str">
        <f t="shared" si="192"/>
        <v/>
      </c>
      <c r="AS98" s="2" t="str">
        <f t="shared" si="179"/>
        <v/>
      </c>
      <c r="AT98" s="2" t="str">
        <f t="shared" si="162"/>
        <v/>
      </c>
      <c r="AU98" s="2" t="str">
        <f t="shared" si="163"/>
        <v/>
      </c>
      <c r="AV98" s="2" t="str">
        <f t="shared" si="164"/>
        <v/>
      </c>
      <c r="AW98" s="2" t="str">
        <f t="shared" si="165"/>
        <v/>
      </c>
      <c r="AX98" s="2" t="str">
        <f t="shared" si="166"/>
        <v xml:space="preserve"> </v>
      </c>
      <c r="AY98" s="2" t="str">
        <f t="shared" si="195"/>
        <v xml:space="preserve"> </v>
      </c>
      <c r="AZ98" s="2" t="str">
        <f t="shared" si="196"/>
        <v xml:space="preserve"> </v>
      </c>
      <c r="BA98" s="2" t="str">
        <f t="shared" si="197"/>
        <v xml:space="preserve"> </v>
      </c>
      <c r="BB98" s="2"/>
      <c r="BC98" s="2" t="str">
        <f t="shared" si="167"/>
        <v/>
      </c>
      <c r="BD98" s="2" t="str">
        <f t="shared" si="168"/>
        <v/>
      </c>
      <c r="BE98" s="2" t="str">
        <f t="shared" si="169"/>
        <v/>
      </c>
      <c r="BF98" s="2" t="str">
        <f t="shared" si="170"/>
        <v/>
      </c>
      <c r="BJ98" s="11" t="str">
        <f t="shared" si="202"/>
        <v/>
      </c>
      <c r="BK98" s="13" t="str">
        <f t="shared" si="203"/>
        <v/>
      </c>
      <c r="BL98" s="4" t="str">
        <f t="shared" si="136"/>
        <v/>
      </c>
      <c r="BM98" s="4" t="str">
        <f t="shared" si="137"/>
        <v/>
      </c>
      <c r="BN98" s="4" t="str">
        <f t="shared" si="138"/>
        <v/>
      </c>
      <c r="BO98" s="7" t="str">
        <f t="shared" si="171"/>
        <v/>
      </c>
      <c r="BP98" s="7" t="str">
        <f t="shared" si="139"/>
        <v/>
      </c>
      <c r="BQ98" s="7" t="str">
        <f t="shared" si="172"/>
        <v/>
      </c>
      <c r="BR98" s="7" t="str">
        <f t="shared" si="140"/>
        <v/>
      </c>
      <c r="BS98" s="7" t="str">
        <f t="shared" si="141"/>
        <v/>
      </c>
      <c r="BT98" s="7" t="str">
        <f t="shared" si="142"/>
        <v/>
      </c>
      <c r="BU98" s="7" t="str">
        <f t="shared" si="173"/>
        <v/>
      </c>
      <c r="BV98" s="7" t="str">
        <f t="shared" si="174"/>
        <v/>
      </c>
      <c r="BW98" s="3" t="str">
        <f t="shared" si="143"/>
        <v/>
      </c>
      <c r="BX98" s="4" t="str">
        <f t="shared" si="144"/>
        <v/>
      </c>
      <c r="BY98" s="4" t="str">
        <f t="shared" si="145"/>
        <v/>
      </c>
      <c r="BZ98" s="5" t="str">
        <f t="shared" si="146"/>
        <v/>
      </c>
      <c r="CA98" s="3" t="str">
        <f t="shared" si="147"/>
        <v/>
      </c>
      <c r="CB98" s="5" t="str">
        <f t="shared" si="148"/>
        <v/>
      </c>
      <c r="CC98" s="7" t="str">
        <f t="shared" si="149"/>
        <v/>
      </c>
      <c r="CD98" s="7" t="str">
        <f t="shared" si="175"/>
        <v/>
      </c>
      <c r="CE98" s="7" t="str">
        <f t="shared" si="150"/>
        <v/>
      </c>
      <c r="CF98" s="7" t="str">
        <f t="shared" si="151"/>
        <v/>
      </c>
      <c r="CG98" s="7" t="str">
        <f t="shared" si="152"/>
        <v/>
      </c>
      <c r="CH98" s="7" t="str">
        <f t="shared" si="176"/>
        <v/>
      </c>
      <c r="CI98" s="7" t="str">
        <f t="shared" si="153"/>
        <v/>
      </c>
      <c r="CJ98" s="7" t="str">
        <f t="shared" si="177"/>
        <v/>
      </c>
      <c r="CK98" s="4"/>
      <c r="CL98" s="4" t="str">
        <f t="shared" si="154"/>
        <v/>
      </c>
      <c r="CM98" s="5" t="str">
        <f t="shared" si="155"/>
        <v/>
      </c>
      <c r="CN98" s="1" t="str">
        <f t="shared" si="180"/>
        <v/>
      </c>
      <c r="CO98" s="150" t="str">
        <f t="shared" si="181"/>
        <v/>
      </c>
      <c r="CP98" s="150" t="str">
        <f t="shared" si="182"/>
        <v/>
      </c>
      <c r="CQ98" s="7" t="str">
        <f t="shared" si="183"/>
        <v/>
      </c>
      <c r="CR98" s="7"/>
      <c r="CS98" s="7" t="str">
        <f t="shared" si="184"/>
        <v/>
      </c>
      <c r="CT98" s="7" t="str">
        <f t="shared" si="185"/>
        <v/>
      </c>
      <c r="CU98" s="7" t="str">
        <f t="shared" si="186"/>
        <v/>
      </c>
      <c r="CV98" s="7" t="str">
        <f t="shared" si="187"/>
        <v/>
      </c>
      <c r="CW98" s="7"/>
      <c r="CX98" s="7" t="str">
        <f t="shared" si="188"/>
        <v/>
      </c>
    </row>
    <row r="99" spans="1:102" ht="17.25" customHeight="1" x14ac:dyDescent="0.2">
      <c r="A99" s="8">
        <v>90</v>
      </c>
      <c r="B99" s="135"/>
      <c r="C99" s="41"/>
      <c r="D99" s="133"/>
      <c r="E99" s="39"/>
      <c r="F99" s="43"/>
      <c r="G99" s="133"/>
      <c r="H99" s="154"/>
      <c r="I99" s="16" t="str">
        <f t="shared" si="130"/>
        <v/>
      </c>
      <c r="J99" s="15" t="str">
        <f t="shared" si="131"/>
        <v/>
      </c>
      <c r="K99" s="15" t="str">
        <f>IF(BJ99="1",COUNTIF(BJ$10:BJ99,"1"),"")</f>
        <v/>
      </c>
      <c r="L99" s="15" t="str">
        <f t="shared" si="132"/>
        <v/>
      </c>
      <c r="M99" s="15" t="str">
        <f t="shared" si="133"/>
        <v/>
      </c>
      <c r="N99" s="15" t="str">
        <f>IF(BK99="1",COUNTIF(BK$10:BK99,"1"),"")</f>
        <v/>
      </c>
      <c r="O99" s="15" t="str">
        <f t="shared" si="134"/>
        <v/>
      </c>
      <c r="P99" s="17" t="str">
        <f t="shared" si="135"/>
        <v/>
      </c>
      <c r="Q99" s="1"/>
      <c r="R99" s="239" t="str">
        <f>R27</f>
        <v>B</v>
      </c>
      <c r="S99" s="437"/>
      <c r="T99" s="230">
        <f t="shared" ref="T99:W102" si="204">T27</f>
        <v>0</v>
      </c>
      <c r="U99" s="230">
        <f t="shared" si="204"/>
        <v>0</v>
      </c>
      <c r="V99" s="230">
        <f t="shared" si="204"/>
        <v>0</v>
      </c>
      <c r="W99" s="230">
        <f t="shared" si="204"/>
        <v>0</v>
      </c>
      <c r="X99" s="231"/>
      <c r="Y99" s="239" t="str">
        <f>Y27</f>
        <v>B</v>
      </c>
      <c r="Z99" s="437"/>
      <c r="AA99" s="230">
        <f t="shared" ref="AA99:AD102" si="205">AA27</f>
        <v>0</v>
      </c>
      <c r="AB99" s="230">
        <f t="shared" si="205"/>
        <v>0</v>
      </c>
      <c r="AC99" s="230">
        <f t="shared" si="205"/>
        <v>0</v>
      </c>
      <c r="AD99" s="230">
        <f t="shared" si="205"/>
        <v>0</v>
      </c>
      <c r="AE99" s="231"/>
      <c r="AF99" s="230"/>
      <c r="AG99" s="230"/>
      <c r="AJ99" s="2" t="str">
        <f t="shared" si="189"/>
        <v/>
      </c>
      <c r="AK99" s="2" t="str">
        <f t="shared" si="190"/>
        <v/>
      </c>
      <c r="AL99" s="2" t="str">
        <f t="shared" si="178"/>
        <v/>
      </c>
      <c r="AM99" s="2" t="str">
        <f t="shared" si="158"/>
        <v/>
      </c>
      <c r="AN99" s="2" t="str">
        <f t="shared" si="159"/>
        <v/>
      </c>
      <c r="AO99" s="2" t="str">
        <f t="shared" si="160"/>
        <v/>
      </c>
      <c r="AP99" s="2" t="str">
        <f t="shared" si="161"/>
        <v/>
      </c>
      <c r="AQ99" s="2" t="str">
        <f t="shared" si="191"/>
        <v/>
      </c>
      <c r="AR99" s="2" t="str">
        <f t="shared" si="192"/>
        <v/>
      </c>
      <c r="AS99" s="2" t="str">
        <f t="shared" si="179"/>
        <v/>
      </c>
      <c r="AT99" s="2" t="str">
        <f t="shared" si="162"/>
        <v/>
      </c>
      <c r="AU99" s="2" t="str">
        <f t="shared" si="163"/>
        <v/>
      </c>
      <c r="AV99" s="2" t="str">
        <f t="shared" si="164"/>
        <v/>
      </c>
      <c r="AW99" s="2" t="str">
        <f t="shared" si="165"/>
        <v/>
      </c>
      <c r="AX99" s="2" t="str">
        <f t="shared" si="166"/>
        <v xml:space="preserve"> </v>
      </c>
      <c r="AY99" s="2" t="str">
        <f t="shared" si="195"/>
        <v xml:space="preserve"> </v>
      </c>
      <c r="AZ99" s="2" t="str">
        <f t="shared" si="196"/>
        <v xml:space="preserve"> </v>
      </c>
      <c r="BA99" s="2" t="str">
        <f t="shared" si="197"/>
        <v xml:space="preserve"> </v>
      </c>
      <c r="BB99" s="2"/>
      <c r="BC99" s="2" t="str">
        <f t="shared" si="167"/>
        <v/>
      </c>
      <c r="BD99" s="2" t="str">
        <f t="shared" si="168"/>
        <v/>
      </c>
      <c r="BE99" s="2" t="str">
        <f t="shared" si="169"/>
        <v/>
      </c>
      <c r="BF99" s="2" t="str">
        <f t="shared" si="170"/>
        <v/>
      </c>
      <c r="BJ99" s="11" t="str">
        <f t="shared" si="202"/>
        <v/>
      </c>
      <c r="BK99" s="13" t="str">
        <f t="shared" si="203"/>
        <v/>
      </c>
      <c r="BL99" s="4" t="str">
        <f t="shared" si="136"/>
        <v/>
      </c>
      <c r="BM99" s="4" t="str">
        <f t="shared" si="137"/>
        <v/>
      </c>
      <c r="BN99" s="4" t="str">
        <f t="shared" si="138"/>
        <v/>
      </c>
      <c r="BO99" s="7" t="str">
        <f t="shared" si="171"/>
        <v/>
      </c>
      <c r="BP99" s="7" t="str">
        <f t="shared" si="139"/>
        <v/>
      </c>
      <c r="BQ99" s="7" t="str">
        <f t="shared" si="172"/>
        <v/>
      </c>
      <c r="BR99" s="7" t="str">
        <f t="shared" si="140"/>
        <v/>
      </c>
      <c r="BS99" s="7" t="str">
        <f t="shared" si="141"/>
        <v/>
      </c>
      <c r="BT99" s="7" t="str">
        <f t="shared" si="142"/>
        <v/>
      </c>
      <c r="BU99" s="7" t="str">
        <f t="shared" si="173"/>
        <v/>
      </c>
      <c r="BV99" s="7" t="str">
        <f t="shared" si="174"/>
        <v/>
      </c>
      <c r="BW99" s="3" t="str">
        <f t="shared" si="143"/>
        <v/>
      </c>
      <c r="BX99" s="4" t="str">
        <f t="shared" si="144"/>
        <v/>
      </c>
      <c r="BY99" s="4" t="str">
        <f t="shared" si="145"/>
        <v/>
      </c>
      <c r="BZ99" s="5" t="str">
        <f t="shared" si="146"/>
        <v/>
      </c>
      <c r="CA99" s="3" t="str">
        <f t="shared" si="147"/>
        <v/>
      </c>
      <c r="CB99" s="5" t="str">
        <f t="shared" si="148"/>
        <v/>
      </c>
      <c r="CC99" s="7" t="str">
        <f t="shared" si="149"/>
        <v/>
      </c>
      <c r="CD99" s="7" t="str">
        <f t="shared" si="175"/>
        <v/>
      </c>
      <c r="CE99" s="7" t="str">
        <f t="shared" si="150"/>
        <v/>
      </c>
      <c r="CF99" s="7" t="str">
        <f t="shared" si="151"/>
        <v/>
      </c>
      <c r="CG99" s="7" t="str">
        <f t="shared" si="152"/>
        <v/>
      </c>
      <c r="CH99" s="7" t="str">
        <f t="shared" si="176"/>
        <v/>
      </c>
      <c r="CI99" s="7" t="str">
        <f t="shared" si="153"/>
        <v/>
      </c>
      <c r="CJ99" s="7" t="str">
        <f t="shared" si="177"/>
        <v/>
      </c>
      <c r="CK99" s="4"/>
      <c r="CL99" s="4" t="str">
        <f t="shared" si="154"/>
        <v/>
      </c>
      <c r="CM99" s="5" t="str">
        <f t="shared" si="155"/>
        <v/>
      </c>
      <c r="CN99" s="1" t="str">
        <f t="shared" si="180"/>
        <v/>
      </c>
      <c r="CO99" s="150" t="str">
        <f t="shared" si="181"/>
        <v/>
      </c>
      <c r="CP99" s="150" t="str">
        <f t="shared" si="182"/>
        <v/>
      </c>
      <c r="CQ99" s="7" t="str">
        <f t="shared" si="183"/>
        <v/>
      </c>
      <c r="CR99" s="7"/>
      <c r="CS99" s="7" t="str">
        <f t="shared" si="184"/>
        <v/>
      </c>
      <c r="CT99" s="7" t="str">
        <f t="shared" si="185"/>
        <v/>
      </c>
      <c r="CU99" s="7" t="str">
        <f t="shared" si="186"/>
        <v/>
      </c>
      <c r="CV99" s="7" t="str">
        <f t="shared" si="187"/>
        <v/>
      </c>
      <c r="CW99" s="7"/>
      <c r="CX99" s="7" t="str">
        <f t="shared" si="188"/>
        <v/>
      </c>
    </row>
    <row r="100" spans="1:102" ht="17.25" customHeight="1" x14ac:dyDescent="0.2">
      <c r="A100" s="37">
        <v>91</v>
      </c>
      <c r="B100" s="136"/>
      <c r="C100" s="42"/>
      <c r="D100" s="134"/>
      <c r="E100" s="40"/>
      <c r="F100" s="44"/>
      <c r="G100" s="134"/>
      <c r="H100" s="154"/>
      <c r="I100" s="16" t="str">
        <f t="shared" si="130"/>
        <v/>
      </c>
      <c r="J100" s="15" t="str">
        <f t="shared" si="131"/>
        <v/>
      </c>
      <c r="K100" s="15" t="str">
        <f>IF(BJ100="1",COUNTIF(BJ$10:BJ100,"1"),"")</f>
        <v/>
      </c>
      <c r="L100" s="15" t="str">
        <f t="shared" si="132"/>
        <v/>
      </c>
      <c r="M100" s="15" t="str">
        <f t="shared" si="133"/>
        <v/>
      </c>
      <c r="N100" s="15" t="str">
        <f>IF(BK100="1",COUNTIF(BK$10:BK100,"1"),"")</f>
        <v/>
      </c>
      <c r="O100" s="15" t="str">
        <f t="shared" si="134"/>
        <v/>
      </c>
      <c r="P100" s="17" t="str">
        <f t="shared" si="135"/>
        <v/>
      </c>
      <c r="Q100" s="1"/>
      <c r="R100" s="239" t="str">
        <f t="shared" ref="R100" si="206">R28</f>
        <v>C</v>
      </c>
      <c r="S100" s="437"/>
      <c r="T100" s="230">
        <f t="shared" si="204"/>
        <v>0</v>
      </c>
      <c r="U100" s="230">
        <f t="shared" si="204"/>
        <v>0</v>
      </c>
      <c r="V100" s="230">
        <f t="shared" si="204"/>
        <v>0</v>
      </c>
      <c r="W100" s="230">
        <f t="shared" si="204"/>
        <v>0</v>
      </c>
      <c r="X100" s="231"/>
      <c r="Y100" s="239" t="str">
        <f>Y28</f>
        <v>C</v>
      </c>
      <c r="Z100" s="437"/>
      <c r="AA100" s="230">
        <f t="shared" si="205"/>
        <v>0</v>
      </c>
      <c r="AB100" s="230">
        <f t="shared" si="205"/>
        <v>0</v>
      </c>
      <c r="AC100" s="230">
        <f t="shared" si="205"/>
        <v>0</v>
      </c>
      <c r="AD100" s="230">
        <f t="shared" si="205"/>
        <v>0</v>
      </c>
      <c r="AE100" s="231"/>
      <c r="AF100" s="230"/>
      <c r="AG100" s="230"/>
      <c r="AJ100" s="2" t="str">
        <f t="shared" si="189"/>
        <v/>
      </c>
      <c r="AK100" s="2" t="str">
        <f t="shared" si="190"/>
        <v/>
      </c>
      <c r="AL100" s="2" t="str">
        <f t="shared" si="178"/>
        <v/>
      </c>
      <c r="AM100" s="2" t="str">
        <f t="shared" si="158"/>
        <v/>
      </c>
      <c r="AN100" s="2" t="str">
        <f t="shared" si="159"/>
        <v/>
      </c>
      <c r="AO100" s="2" t="str">
        <f t="shared" si="160"/>
        <v/>
      </c>
      <c r="AP100" s="2" t="str">
        <f t="shared" si="161"/>
        <v/>
      </c>
      <c r="AQ100" s="2" t="str">
        <f t="shared" si="191"/>
        <v/>
      </c>
      <c r="AR100" s="2" t="str">
        <f t="shared" si="192"/>
        <v/>
      </c>
      <c r="AS100" s="2" t="str">
        <f t="shared" si="179"/>
        <v/>
      </c>
      <c r="AT100" s="2" t="str">
        <f t="shared" si="162"/>
        <v/>
      </c>
      <c r="AU100" s="2" t="str">
        <f t="shared" si="163"/>
        <v/>
      </c>
      <c r="AV100" s="2" t="str">
        <f t="shared" si="164"/>
        <v/>
      </c>
      <c r="AW100" s="2" t="str">
        <f t="shared" si="165"/>
        <v/>
      </c>
      <c r="AX100" s="2" t="str">
        <f t="shared" si="166"/>
        <v xml:space="preserve"> </v>
      </c>
      <c r="AY100" s="2" t="str">
        <f t="shared" si="195"/>
        <v xml:space="preserve"> </v>
      </c>
      <c r="AZ100" s="2" t="str">
        <f t="shared" si="196"/>
        <v xml:space="preserve"> </v>
      </c>
      <c r="BA100" s="2" t="str">
        <f t="shared" si="197"/>
        <v xml:space="preserve"> </v>
      </c>
      <c r="BB100" s="2"/>
      <c r="BC100" s="2" t="str">
        <f t="shared" si="167"/>
        <v/>
      </c>
      <c r="BD100" s="2" t="str">
        <f t="shared" si="168"/>
        <v/>
      </c>
      <c r="BE100" s="2" t="str">
        <f t="shared" si="169"/>
        <v/>
      </c>
      <c r="BF100" s="2" t="str">
        <f t="shared" si="170"/>
        <v/>
      </c>
      <c r="BG100" s="2"/>
      <c r="BJ100" s="11" t="str">
        <f t="shared" si="202"/>
        <v/>
      </c>
      <c r="BK100" s="13" t="str">
        <f t="shared" si="203"/>
        <v/>
      </c>
      <c r="BL100" s="4" t="str">
        <f t="shared" si="136"/>
        <v/>
      </c>
      <c r="BM100" s="4" t="str">
        <f t="shared" si="137"/>
        <v/>
      </c>
      <c r="BN100" s="4" t="str">
        <f t="shared" si="138"/>
        <v/>
      </c>
      <c r="BO100" s="7" t="str">
        <f t="shared" si="171"/>
        <v/>
      </c>
      <c r="BP100" s="7" t="str">
        <f t="shared" si="139"/>
        <v/>
      </c>
      <c r="BQ100" s="7" t="str">
        <f t="shared" si="172"/>
        <v/>
      </c>
      <c r="BR100" s="7" t="str">
        <f t="shared" si="140"/>
        <v/>
      </c>
      <c r="BS100" s="7" t="str">
        <f t="shared" si="141"/>
        <v/>
      </c>
      <c r="BT100" s="7" t="str">
        <f t="shared" si="142"/>
        <v/>
      </c>
      <c r="BU100" s="7" t="str">
        <f t="shared" si="173"/>
        <v/>
      </c>
      <c r="BV100" s="7" t="str">
        <f t="shared" si="174"/>
        <v/>
      </c>
      <c r="BW100" s="3" t="str">
        <f t="shared" si="143"/>
        <v/>
      </c>
      <c r="BX100" s="4" t="str">
        <f t="shared" si="144"/>
        <v/>
      </c>
      <c r="BY100" s="4" t="str">
        <f t="shared" si="145"/>
        <v/>
      </c>
      <c r="BZ100" s="5" t="str">
        <f t="shared" si="146"/>
        <v/>
      </c>
      <c r="CA100" s="3" t="str">
        <f t="shared" si="147"/>
        <v/>
      </c>
      <c r="CB100" s="5" t="str">
        <f t="shared" si="148"/>
        <v/>
      </c>
      <c r="CC100" s="7" t="str">
        <f t="shared" si="149"/>
        <v/>
      </c>
      <c r="CD100" s="7" t="str">
        <f t="shared" si="175"/>
        <v/>
      </c>
      <c r="CE100" s="7" t="str">
        <f t="shared" si="150"/>
        <v/>
      </c>
      <c r="CF100" s="7" t="str">
        <f t="shared" si="151"/>
        <v/>
      </c>
      <c r="CG100" s="7" t="str">
        <f t="shared" si="152"/>
        <v/>
      </c>
      <c r="CH100" s="7" t="str">
        <f t="shared" si="176"/>
        <v/>
      </c>
      <c r="CI100" s="7" t="str">
        <f t="shared" si="153"/>
        <v/>
      </c>
      <c r="CJ100" s="7" t="str">
        <f t="shared" si="177"/>
        <v/>
      </c>
      <c r="CK100" s="4"/>
      <c r="CL100" s="4" t="str">
        <f t="shared" si="154"/>
        <v/>
      </c>
      <c r="CM100" s="5" t="str">
        <f t="shared" si="155"/>
        <v/>
      </c>
      <c r="CN100" s="1" t="str">
        <f t="shared" si="180"/>
        <v/>
      </c>
      <c r="CO100" s="150" t="str">
        <f t="shared" si="181"/>
        <v/>
      </c>
      <c r="CP100" s="150" t="str">
        <f t="shared" si="182"/>
        <v/>
      </c>
      <c r="CQ100" s="7" t="str">
        <f t="shared" si="183"/>
        <v/>
      </c>
      <c r="CR100" s="7"/>
      <c r="CS100" s="7" t="str">
        <f t="shared" si="184"/>
        <v/>
      </c>
      <c r="CT100" s="7" t="str">
        <f t="shared" si="185"/>
        <v/>
      </c>
      <c r="CU100" s="7" t="str">
        <f t="shared" si="186"/>
        <v/>
      </c>
      <c r="CV100" s="7" t="str">
        <f t="shared" si="187"/>
        <v/>
      </c>
      <c r="CW100" s="7"/>
      <c r="CX100" s="7" t="str">
        <f t="shared" si="188"/>
        <v/>
      </c>
    </row>
    <row r="101" spans="1:102" ht="17.25" customHeight="1" x14ac:dyDescent="0.2">
      <c r="A101" s="37">
        <v>92</v>
      </c>
      <c r="B101" s="136"/>
      <c r="C101" s="42"/>
      <c r="D101" s="134"/>
      <c r="E101" s="40"/>
      <c r="F101" s="44"/>
      <c r="G101" s="134"/>
      <c r="H101" s="154"/>
      <c r="I101" s="16" t="str">
        <f t="shared" si="130"/>
        <v/>
      </c>
      <c r="J101" s="15" t="str">
        <f t="shared" si="131"/>
        <v/>
      </c>
      <c r="K101" s="15" t="str">
        <f>IF(BJ101="1",COUNTIF(BJ$10:BJ101,"1"),"")</f>
        <v/>
      </c>
      <c r="L101" s="15" t="str">
        <f t="shared" si="132"/>
        <v/>
      </c>
      <c r="M101" s="15" t="str">
        <f t="shared" si="133"/>
        <v/>
      </c>
      <c r="N101" s="15" t="str">
        <f>IF(BK101="1",COUNTIF(BK$10:BK101,"1"),"")</f>
        <v/>
      </c>
      <c r="O101" s="15" t="str">
        <f t="shared" si="134"/>
        <v/>
      </c>
      <c r="P101" s="17" t="str">
        <f t="shared" si="135"/>
        <v/>
      </c>
      <c r="Q101" s="1"/>
      <c r="R101" s="239" t="str">
        <f t="shared" ref="R101:R102" si="207">R29</f>
        <v>D</v>
      </c>
      <c r="S101" s="437"/>
      <c r="T101" s="230">
        <f t="shared" si="204"/>
        <v>0</v>
      </c>
      <c r="U101" s="230">
        <f t="shared" si="204"/>
        <v>0</v>
      </c>
      <c r="V101" s="230">
        <f t="shared" si="204"/>
        <v>0</v>
      </c>
      <c r="W101" s="230">
        <f t="shared" si="204"/>
        <v>0</v>
      </c>
      <c r="X101" s="231"/>
      <c r="Y101" s="239" t="str">
        <f>Y29</f>
        <v>D</v>
      </c>
      <c r="Z101" s="437"/>
      <c r="AA101" s="230">
        <f t="shared" si="205"/>
        <v>0</v>
      </c>
      <c r="AB101" s="230">
        <f t="shared" si="205"/>
        <v>0</v>
      </c>
      <c r="AC101" s="230">
        <f t="shared" si="205"/>
        <v>0</v>
      </c>
      <c r="AD101" s="230">
        <f t="shared" si="205"/>
        <v>0</v>
      </c>
      <c r="AE101" s="233"/>
      <c r="AF101" s="265"/>
      <c r="AG101" s="265"/>
      <c r="AJ101" s="2" t="str">
        <f t="shared" si="189"/>
        <v/>
      </c>
      <c r="AK101" s="2" t="str">
        <f t="shared" si="190"/>
        <v/>
      </c>
      <c r="AL101" s="2" t="str">
        <f t="shared" si="178"/>
        <v/>
      </c>
      <c r="AM101" s="2" t="str">
        <f t="shared" si="158"/>
        <v/>
      </c>
      <c r="AN101" s="2" t="str">
        <f t="shared" si="159"/>
        <v/>
      </c>
      <c r="AO101" s="2" t="str">
        <f t="shared" si="160"/>
        <v/>
      </c>
      <c r="AP101" s="2" t="str">
        <f t="shared" si="161"/>
        <v/>
      </c>
      <c r="AQ101" s="2" t="str">
        <f t="shared" si="191"/>
        <v/>
      </c>
      <c r="AR101" s="2" t="str">
        <f t="shared" si="192"/>
        <v/>
      </c>
      <c r="AS101" s="2" t="str">
        <f t="shared" si="179"/>
        <v/>
      </c>
      <c r="AT101" s="2" t="str">
        <f t="shared" si="162"/>
        <v/>
      </c>
      <c r="AU101" s="2" t="str">
        <f t="shared" si="163"/>
        <v/>
      </c>
      <c r="AV101" s="2" t="str">
        <f t="shared" si="164"/>
        <v/>
      </c>
      <c r="AW101" s="2" t="str">
        <f t="shared" si="165"/>
        <v/>
      </c>
      <c r="AX101" s="2" t="str">
        <f t="shared" si="166"/>
        <v xml:space="preserve"> </v>
      </c>
      <c r="AY101" s="2" t="str">
        <f t="shared" si="195"/>
        <v xml:space="preserve"> </v>
      </c>
      <c r="AZ101" s="2" t="str">
        <f t="shared" si="196"/>
        <v xml:space="preserve"> </v>
      </c>
      <c r="BA101" s="2" t="str">
        <f t="shared" si="197"/>
        <v xml:space="preserve"> </v>
      </c>
      <c r="BB101" s="2"/>
      <c r="BC101" s="2" t="str">
        <f t="shared" si="167"/>
        <v/>
      </c>
      <c r="BD101" s="2" t="str">
        <f t="shared" si="168"/>
        <v/>
      </c>
      <c r="BE101" s="2" t="str">
        <f t="shared" si="169"/>
        <v/>
      </c>
      <c r="BF101" s="2" t="str">
        <f t="shared" si="170"/>
        <v/>
      </c>
      <c r="BJ101" s="11" t="str">
        <f t="shared" si="202"/>
        <v/>
      </c>
      <c r="BK101" s="13" t="str">
        <f t="shared" si="203"/>
        <v/>
      </c>
      <c r="BL101" s="4" t="str">
        <f t="shared" si="136"/>
        <v/>
      </c>
      <c r="BM101" s="4" t="str">
        <f t="shared" si="137"/>
        <v/>
      </c>
      <c r="BN101" s="4" t="str">
        <f t="shared" si="138"/>
        <v/>
      </c>
      <c r="BO101" s="7" t="str">
        <f t="shared" si="171"/>
        <v/>
      </c>
      <c r="BP101" s="7" t="str">
        <f t="shared" si="139"/>
        <v/>
      </c>
      <c r="BQ101" s="7" t="str">
        <f t="shared" si="172"/>
        <v/>
      </c>
      <c r="BR101" s="7" t="str">
        <f t="shared" si="140"/>
        <v/>
      </c>
      <c r="BS101" s="7" t="str">
        <f t="shared" si="141"/>
        <v/>
      </c>
      <c r="BT101" s="7" t="str">
        <f t="shared" si="142"/>
        <v/>
      </c>
      <c r="BU101" s="7" t="str">
        <f t="shared" si="173"/>
        <v/>
      </c>
      <c r="BV101" s="7" t="str">
        <f t="shared" si="174"/>
        <v/>
      </c>
      <c r="BW101" s="3" t="str">
        <f t="shared" si="143"/>
        <v/>
      </c>
      <c r="BX101" s="4" t="str">
        <f t="shared" si="144"/>
        <v/>
      </c>
      <c r="BY101" s="4" t="str">
        <f t="shared" si="145"/>
        <v/>
      </c>
      <c r="BZ101" s="5" t="str">
        <f t="shared" si="146"/>
        <v/>
      </c>
      <c r="CA101" s="3" t="str">
        <f t="shared" si="147"/>
        <v/>
      </c>
      <c r="CB101" s="5" t="str">
        <f t="shared" si="148"/>
        <v/>
      </c>
      <c r="CC101" s="7" t="str">
        <f t="shared" si="149"/>
        <v/>
      </c>
      <c r="CD101" s="7" t="str">
        <f t="shared" si="175"/>
        <v/>
      </c>
      <c r="CE101" s="7" t="str">
        <f t="shared" si="150"/>
        <v/>
      </c>
      <c r="CF101" s="7" t="str">
        <f t="shared" si="151"/>
        <v/>
      </c>
      <c r="CG101" s="7" t="str">
        <f t="shared" si="152"/>
        <v/>
      </c>
      <c r="CH101" s="7" t="str">
        <f t="shared" si="176"/>
        <v/>
      </c>
      <c r="CI101" s="7" t="str">
        <f t="shared" si="153"/>
        <v/>
      </c>
      <c r="CJ101" s="7" t="str">
        <f t="shared" si="177"/>
        <v/>
      </c>
      <c r="CK101" s="4"/>
      <c r="CL101" s="4" t="str">
        <f t="shared" si="154"/>
        <v/>
      </c>
      <c r="CM101" s="5" t="str">
        <f t="shared" si="155"/>
        <v/>
      </c>
      <c r="CN101" s="1" t="str">
        <f t="shared" si="180"/>
        <v/>
      </c>
      <c r="CO101" s="150" t="str">
        <f t="shared" si="181"/>
        <v/>
      </c>
      <c r="CP101" s="150" t="str">
        <f t="shared" si="182"/>
        <v/>
      </c>
      <c r="CQ101" s="7" t="str">
        <f t="shared" si="183"/>
        <v/>
      </c>
      <c r="CR101" s="7"/>
      <c r="CS101" s="7" t="str">
        <f t="shared" si="184"/>
        <v/>
      </c>
      <c r="CT101" s="7" t="str">
        <f t="shared" si="185"/>
        <v/>
      </c>
      <c r="CU101" s="7" t="str">
        <f t="shared" si="186"/>
        <v/>
      </c>
      <c r="CV101" s="7" t="str">
        <f t="shared" si="187"/>
        <v/>
      </c>
      <c r="CW101" s="7"/>
      <c r="CX101" s="7" t="str">
        <f t="shared" si="188"/>
        <v/>
      </c>
    </row>
    <row r="102" spans="1:102" ht="17.25" customHeight="1" x14ac:dyDescent="0.2">
      <c r="A102" s="37">
        <v>93</v>
      </c>
      <c r="B102" s="136"/>
      <c r="C102" s="42"/>
      <c r="D102" s="134"/>
      <c r="E102" s="40"/>
      <c r="F102" s="44"/>
      <c r="G102" s="134"/>
      <c r="H102" s="154"/>
      <c r="I102" s="16" t="str">
        <f t="shared" si="130"/>
        <v/>
      </c>
      <c r="J102" s="15" t="str">
        <f t="shared" si="131"/>
        <v/>
      </c>
      <c r="K102" s="15" t="str">
        <f>IF(BJ102="1",COUNTIF(BJ$10:BJ102,"1"),"")</f>
        <v/>
      </c>
      <c r="L102" s="15" t="str">
        <f t="shared" si="132"/>
        <v/>
      </c>
      <c r="M102" s="15" t="str">
        <f t="shared" si="133"/>
        <v/>
      </c>
      <c r="N102" s="15" t="str">
        <f>IF(BK102="1",COUNTIF(BK$10:BK102,"1"),"")</f>
        <v/>
      </c>
      <c r="O102" s="15" t="str">
        <f t="shared" si="134"/>
        <v/>
      </c>
      <c r="P102" s="17" t="str">
        <f t="shared" si="135"/>
        <v/>
      </c>
      <c r="Q102" s="1"/>
      <c r="R102" s="240" t="str">
        <f t="shared" si="207"/>
        <v>E</v>
      </c>
      <c r="S102" s="438"/>
      <c r="T102" s="236">
        <f t="shared" si="204"/>
        <v>0</v>
      </c>
      <c r="U102" s="236">
        <f t="shared" si="204"/>
        <v>0</v>
      </c>
      <c r="V102" s="236">
        <f t="shared" si="204"/>
        <v>0</v>
      </c>
      <c r="W102" s="236">
        <f t="shared" si="204"/>
        <v>0</v>
      </c>
      <c r="X102" s="237"/>
      <c r="Y102" s="240" t="str">
        <f>Y30</f>
        <v>E</v>
      </c>
      <c r="Z102" s="438"/>
      <c r="AA102" s="236">
        <f t="shared" si="205"/>
        <v>0</v>
      </c>
      <c r="AB102" s="236">
        <f t="shared" si="205"/>
        <v>0</v>
      </c>
      <c r="AC102" s="236">
        <f t="shared" si="205"/>
        <v>0</v>
      </c>
      <c r="AD102" s="236">
        <f t="shared" si="205"/>
        <v>0</v>
      </c>
      <c r="AE102" s="238"/>
      <c r="AF102" s="265"/>
      <c r="AG102" s="265"/>
      <c r="AJ102" s="2" t="str">
        <f t="shared" si="189"/>
        <v/>
      </c>
      <c r="AK102" s="2" t="str">
        <f t="shared" si="190"/>
        <v/>
      </c>
      <c r="AL102" s="2" t="str">
        <f t="shared" si="178"/>
        <v/>
      </c>
      <c r="AM102" s="2" t="str">
        <f t="shared" si="158"/>
        <v/>
      </c>
      <c r="AN102" s="2" t="str">
        <f t="shared" si="159"/>
        <v/>
      </c>
      <c r="AO102" s="2" t="str">
        <f t="shared" si="160"/>
        <v/>
      </c>
      <c r="AP102" s="2" t="str">
        <f t="shared" si="161"/>
        <v/>
      </c>
      <c r="AQ102" s="2" t="str">
        <f t="shared" si="191"/>
        <v/>
      </c>
      <c r="AR102" s="2" t="str">
        <f t="shared" si="192"/>
        <v/>
      </c>
      <c r="AS102" s="2" t="str">
        <f t="shared" si="179"/>
        <v/>
      </c>
      <c r="AT102" s="2" t="str">
        <f t="shared" si="162"/>
        <v/>
      </c>
      <c r="AU102" s="2" t="str">
        <f t="shared" si="163"/>
        <v/>
      </c>
      <c r="AV102" s="2" t="str">
        <f t="shared" si="164"/>
        <v/>
      </c>
      <c r="AW102" s="2" t="str">
        <f t="shared" si="165"/>
        <v/>
      </c>
      <c r="AX102" s="2" t="str">
        <f t="shared" si="166"/>
        <v xml:space="preserve"> </v>
      </c>
      <c r="AY102" s="2" t="str">
        <f t="shared" si="195"/>
        <v xml:space="preserve"> </v>
      </c>
      <c r="AZ102" s="2" t="str">
        <f t="shared" si="196"/>
        <v xml:space="preserve"> </v>
      </c>
      <c r="BA102" s="2" t="str">
        <f t="shared" si="197"/>
        <v xml:space="preserve"> </v>
      </c>
      <c r="BB102" s="2"/>
      <c r="BC102" s="2" t="str">
        <f t="shared" si="167"/>
        <v/>
      </c>
      <c r="BD102" s="2" t="str">
        <f t="shared" si="168"/>
        <v/>
      </c>
      <c r="BE102" s="2" t="str">
        <f t="shared" si="169"/>
        <v/>
      </c>
      <c r="BF102" s="2" t="str">
        <f t="shared" si="170"/>
        <v/>
      </c>
      <c r="BJ102" s="11" t="str">
        <f t="shared" si="202"/>
        <v/>
      </c>
      <c r="BK102" s="13" t="str">
        <f t="shared" si="203"/>
        <v/>
      </c>
      <c r="BL102" s="4" t="str">
        <f t="shared" si="136"/>
        <v/>
      </c>
      <c r="BM102" s="4" t="str">
        <f t="shared" si="137"/>
        <v/>
      </c>
      <c r="BN102" s="4" t="str">
        <f t="shared" si="138"/>
        <v/>
      </c>
      <c r="BO102" s="7" t="str">
        <f t="shared" si="171"/>
        <v/>
      </c>
      <c r="BP102" s="7" t="str">
        <f t="shared" si="139"/>
        <v/>
      </c>
      <c r="BQ102" s="7" t="str">
        <f t="shared" si="172"/>
        <v/>
      </c>
      <c r="BR102" s="7" t="str">
        <f t="shared" si="140"/>
        <v/>
      </c>
      <c r="BS102" s="7" t="str">
        <f t="shared" si="141"/>
        <v/>
      </c>
      <c r="BT102" s="7" t="str">
        <f t="shared" si="142"/>
        <v/>
      </c>
      <c r="BU102" s="7" t="str">
        <f t="shared" si="173"/>
        <v/>
      </c>
      <c r="BV102" s="7" t="str">
        <f t="shared" si="174"/>
        <v/>
      </c>
      <c r="BW102" s="3" t="str">
        <f t="shared" si="143"/>
        <v/>
      </c>
      <c r="BX102" s="4" t="str">
        <f t="shared" si="144"/>
        <v/>
      </c>
      <c r="BY102" s="4" t="str">
        <f t="shared" si="145"/>
        <v/>
      </c>
      <c r="BZ102" s="5" t="str">
        <f t="shared" si="146"/>
        <v/>
      </c>
      <c r="CA102" s="3" t="str">
        <f t="shared" si="147"/>
        <v/>
      </c>
      <c r="CB102" s="5" t="str">
        <f t="shared" si="148"/>
        <v/>
      </c>
      <c r="CC102" s="7" t="str">
        <f t="shared" si="149"/>
        <v/>
      </c>
      <c r="CD102" s="7" t="str">
        <f t="shared" si="175"/>
        <v/>
      </c>
      <c r="CE102" s="7" t="str">
        <f t="shared" si="150"/>
        <v/>
      </c>
      <c r="CF102" s="7" t="str">
        <f t="shared" si="151"/>
        <v/>
      </c>
      <c r="CG102" s="7" t="str">
        <f t="shared" si="152"/>
        <v/>
      </c>
      <c r="CH102" s="7" t="str">
        <f t="shared" si="176"/>
        <v/>
      </c>
      <c r="CI102" s="7" t="str">
        <f t="shared" si="153"/>
        <v/>
      </c>
      <c r="CJ102" s="7" t="str">
        <f t="shared" si="177"/>
        <v/>
      </c>
      <c r="CK102" s="4"/>
      <c r="CL102" s="4" t="str">
        <f t="shared" si="154"/>
        <v/>
      </c>
      <c r="CM102" s="5" t="str">
        <f t="shared" si="155"/>
        <v/>
      </c>
      <c r="CN102" s="1" t="str">
        <f t="shared" si="180"/>
        <v/>
      </c>
      <c r="CO102" s="150" t="str">
        <f t="shared" si="181"/>
        <v/>
      </c>
      <c r="CP102" s="150" t="str">
        <f t="shared" si="182"/>
        <v/>
      </c>
      <c r="CQ102" s="7" t="str">
        <f t="shared" si="183"/>
        <v/>
      </c>
      <c r="CR102" s="7"/>
      <c r="CS102" s="7" t="str">
        <f t="shared" si="184"/>
        <v/>
      </c>
      <c r="CT102" s="7" t="str">
        <f t="shared" si="185"/>
        <v/>
      </c>
      <c r="CU102" s="7" t="str">
        <f t="shared" si="186"/>
        <v/>
      </c>
      <c r="CV102" s="7" t="str">
        <f t="shared" si="187"/>
        <v/>
      </c>
      <c r="CW102" s="7"/>
      <c r="CX102" s="7" t="str">
        <f t="shared" si="188"/>
        <v/>
      </c>
    </row>
    <row r="103" spans="1:102" ht="17.25" customHeight="1" x14ac:dyDescent="0.2">
      <c r="A103" s="37">
        <v>94</v>
      </c>
      <c r="B103" s="136"/>
      <c r="C103" s="42"/>
      <c r="D103" s="134"/>
      <c r="E103" s="40"/>
      <c r="F103" s="44"/>
      <c r="G103" s="134"/>
      <c r="H103" s="154"/>
      <c r="I103" s="16" t="str">
        <f t="shared" si="130"/>
        <v/>
      </c>
      <c r="J103" s="15" t="str">
        <f t="shared" si="131"/>
        <v/>
      </c>
      <c r="K103" s="15" t="str">
        <f>IF(BJ103="1",COUNTIF(BJ$10:BJ103,"1"),"")</f>
        <v/>
      </c>
      <c r="L103" s="15" t="str">
        <f t="shared" si="132"/>
        <v/>
      </c>
      <c r="M103" s="15" t="str">
        <f t="shared" si="133"/>
        <v/>
      </c>
      <c r="N103" s="15" t="str">
        <f>IF(BK103="1",COUNTIF(BK$10:BK103,"1"),"")</f>
        <v/>
      </c>
      <c r="O103" s="15" t="str">
        <f t="shared" si="134"/>
        <v/>
      </c>
      <c r="P103" s="17" t="str">
        <f t="shared" si="135"/>
        <v/>
      </c>
      <c r="Q103" s="1"/>
      <c r="AJ103" s="2" t="str">
        <f t="shared" si="189"/>
        <v/>
      </c>
      <c r="AK103" s="2" t="str">
        <f t="shared" si="190"/>
        <v/>
      </c>
      <c r="AL103" s="2" t="str">
        <f t="shared" si="178"/>
        <v/>
      </c>
      <c r="AM103" s="2" t="str">
        <f t="shared" si="158"/>
        <v/>
      </c>
      <c r="AN103" s="2" t="str">
        <f t="shared" si="159"/>
        <v/>
      </c>
      <c r="AO103" s="2" t="str">
        <f t="shared" si="160"/>
        <v/>
      </c>
      <c r="AP103" s="2" t="str">
        <f t="shared" si="161"/>
        <v/>
      </c>
      <c r="AQ103" s="2" t="str">
        <f t="shared" si="191"/>
        <v/>
      </c>
      <c r="AR103" s="2" t="str">
        <f t="shared" si="192"/>
        <v/>
      </c>
      <c r="AS103" s="2" t="str">
        <f t="shared" si="179"/>
        <v/>
      </c>
      <c r="AT103" s="2" t="str">
        <f t="shared" si="162"/>
        <v/>
      </c>
      <c r="AU103" s="2" t="str">
        <f t="shared" si="163"/>
        <v/>
      </c>
      <c r="AV103" s="2" t="str">
        <f t="shared" si="164"/>
        <v/>
      </c>
      <c r="AW103" s="2" t="str">
        <f t="shared" si="165"/>
        <v/>
      </c>
      <c r="AX103" s="2" t="str">
        <f t="shared" si="166"/>
        <v xml:space="preserve"> </v>
      </c>
      <c r="AY103" s="2" t="str">
        <f t="shared" si="195"/>
        <v xml:space="preserve"> </v>
      </c>
      <c r="AZ103" s="2" t="str">
        <f t="shared" si="196"/>
        <v xml:space="preserve"> </v>
      </c>
      <c r="BA103" s="2" t="str">
        <f t="shared" si="197"/>
        <v xml:space="preserve"> </v>
      </c>
      <c r="BB103" s="2"/>
      <c r="BC103" s="2" t="str">
        <f t="shared" si="167"/>
        <v/>
      </c>
      <c r="BD103" s="2" t="str">
        <f t="shared" si="168"/>
        <v/>
      </c>
      <c r="BE103" s="2" t="str">
        <f t="shared" si="169"/>
        <v/>
      </c>
      <c r="BF103" s="2" t="str">
        <f t="shared" si="170"/>
        <v/>
      </c>
      <c r="BJ103" s="11" t="str">
        <f t="shared" si="202"/>
        <v/>
      </c>
      <c r="BK103" s="13" t="str">
        <f t="shared" si="203"/>
        <v/>
      </c>
      <c r="BL103" s="4" t="str">
        <f t="shared" si="136"/>
        <v/>
      </c>
      <c r="BM103" s="4" t="str">
        <f t="shared" si="137"/>
        <v/>
      </c>
      <c r="BN103" s="4" t="str">
        <f t="shared" si="138"/>
        <v/>
      </c>
      <c r="BO103" s="7" t="str">
        <f t="shared" si="171"/>
        <v/>
      </c>
      <c r="BP103" s="7" t="str">
        <f t="shared" si="139"/>
        <v/>
      </c>
      <c r="BQ103" s="7" t="str">
        <f t="shared" si="172"/>
        <v/>
      </c>
      <c r="BR103" s="7" t="str">
        <f t="shared" si="140"/>
        <v/>
      </c>
      <c r="BS103" s="7" t="str">
        <f t="shared" si="141"/>
        <v/>
      </c>
      <c r="BT103" s="7" t="str">
        <f t="shared" si="142"/>
        <v/>
      </c>
      <c r="BU103" s="7" t="str">
        <f t="shared" si="173"/>
        <v/>
      </c>
      <c r="BV103" s="7" t="str">
        <f t="shared" si="174"/>
        <v/>
      </c>
      <c r="BW103" s="3" t="str">
        <f t="shared" si="143"/>
        <v/>
      </c>
      <c r="BX103" s="4" t="str">
        <f t="shared" si="144"/>
        <v/>
      </c>
      <c r="BY103" s="4" t="str">
        <f t="shared" si="145"/>
        <v/>
      </c>
      <c r="BZ103" s="5" t="str">
        <f t="shared" si="146"/>
        <v/>
      </c>
      <c r="CA103" s="3" t="str">
        <f t="shared" si="147"/>
        <v/>
      </c>
      <c r="CB103" s="5" t="str">
        <f t="shared" si="148"/>
        <v/>
      </c>
      <c r="CC103" s="7" t="str">
        <f t="shared" si="149"/>
        <v/>
      </c>
      <c r="CD103" s="7" t="str">
        <f t="shared" si="175"/>
        <v/>
      </c>
      <c r="CE103" s="7" t="str">
        <f t="shared" si="150"/>
        <v/>
      </c>
      <c r="CF103" s="7" t="str">
        <f t="shared" si="151"/>
        <v/>
      </c>
      <c r="CG103" s="7" t="str">
        <f t="shared" si="152"/>
        <v/>
      </c>
      <c r="CH103" s="7" t="str">
        <f t="shared" si="176"/>
        <v/>
      </c>
      <c r="CI103" s="7" t="str">
        <f t="shared" si="153"/>
        <v/>
      </c>
      <c r="CJ103" s="7" t="str">
        <f t="shared" si="177"/>
        <v/>
      </c>
      <c r="CK103" s="4"/>
      <c r="CL103" s="4" t="str">
        <f t="shared" si="154"/>
        <v/>
      </c>
      <c r="CM103" s="5" t="str">
        <f t="shared" si="155"/>
        <v/>
      </c>
      <c r="CN103" s="1" t="str">
        <f t="shared" si="180"/>
        <v/>
      </c>
      <c r="CO103" s="150" t="str">
        <f t="shared" si="181"/>
        <v/>
      </c>
      <c r="CP103" s="150" t="str">
        <f t="shared" si="182"/>
        <v/>
      </c>
      <c r="CQ103" s="7" t="str">
        <f t="shared" si="183"/>
        <v/>
      </c>
      <c r="CR103" s="7"/>
      <c r="CS103" s="7" t="str">
        <f t="shared" si="184"/>
        <v/>
      </c>
      <c r="CT103" s="7" t="str">
        <f t="shared" si="185"/>
        <v/>
      </c>
      <c r="CU103" s="7" t="str">
        <f t="shared" si="186"/>
        <v/>
      </c>
      <c r="CV103" s="7" t="str">
        <f t="shared" si="187"/>
        <v/>
      </c>
      <c r="CW103" s="7"/>
      <c r="CX103" s="7" t="str">
        <f t="shared" si="188"/>
        <v/>
      </c>
    </row>
    <row r="104" spans="1:102" ht="17.25" customHeight="1" x14ac:dyDescent="0.2">
      <c r="A104" s="37">
        <v>95</v>
      </c>
      <c r="B104" s="136"/>
      <c r="C104" s="42"/>
      <c r="D104" s="134"/>
      <c r="E104" s="40"/>
      <c r="F104" s="44"/>
      <c r="G104" s="134"/>
      <c r="H104" s="154"/>
      <c r="I104" s="16" t="str">
        <f t="shared" si="130"/>
        <v/>
      </c>
      <c r="J104" s="15" t="str">
        <f t="shared" si="131"/>
        <v/>
      </c>
      <c r="K104" s="15" t="str">
        <f>IF(BJ104="1",COUNTIF(BJ$10:BJ104,"1"),"")</f>
        <v/>
      </c>
      <c r="L104" s="15" t="str">
        <f t="shared" si="132"/>
        <v/>
      </c>
      <c r="M104" s="15" t="str">
        <f t="shared" si="133"/>
        <v/>
      </c>
      <c r="N104" s="15" t="str">
        <f>IF(BK104="1",COUNTIF(BK$10:BK104,"1"),"")</f>
        <v/>
      </c>
      <c r="O104" s="15" t="str">
        <f t="shared" si="134"/>
        <v/>
      </c>
      <c r="P104" s="17" t="str">
        <f t="shared" si="135"/>
        <v/>
      </c>
      <c r="Q104" s="1"/>
      <c r="AJ104" s="2" t="str">
        <f t="shared" si="189"/>
        <v/>
      </c>
      <c r="AK104" s="2" t="str">
        <f t="shared" si="190"/>
        <v/>
      </c>
      <c r="AL104" s="2" t="str">
        <f t="shared" si="178"/>
        <v/>
      </c>
      <c r="AM104" s="2" t="str">
        <f t="shared" si="158"/>
        <v/>
      </c>
      <c r="AN104" s="2" t="str">
        <f t="shared" si="159"/>
        <v/>
      </c>
      <c r="AO104" s="2" t="str">
        <f t="shared" si="160"/>
        <v/>
      </c>
      <c r="AP104" s="2" t="str">
        <f t="shared" si="161"/>
        <v/>
      </c>
      <c r="AQ104" s="2" t="str">
        <f t="shared" si="191"/>
        <v/>
      </c>
      <c r="AR104" s="2" t="str">
        <f t="shared" si="192"/>
        <v/>
      </c>
      <c r="AS104" s="2" t="str">
        <f t="shared" si="179"/>
        <v/>
      </c>
      <c r="AT104" s="2" t="str">
        <f t="shared" si="162"/>
        <v/>
      </c>
      <c r="AU104" s="2" t="str">
        <f t="shared" si="163"/>
        <v/>
      </c>
      <c r="AV104" s="2" t="str">
        <f t="shared" si="164"/>
        <v/>
      </c>
      <c r="AW104" s="2" t="str">
        <f t="shared" si="165"/>
        <v/>
      </c>
      <c r="AX104" s="2" t="str">
        <f t="shared" si="166"/>
        <v xml:space="preserve"> </v>
      </c>
      <c r="AY104" s="2" t="str">
        <f t="shared" si="195"/>
        <v xml:space="preserve"> </v>
      </c>
      <c r="AZ104" s="2" t="str">
        <f t="shared" si="196"/>
        <v xml:space="preserve"> </v>
      </c>
      <c r="BA104" s="2" t="str">
        <f t="shared" si="197"/>
        <v xml:space="preserve"> </v>
      </c>
      <c r="BB104" s="2"/>
      <c r="BC104" s="2" t="str">
        <f t="shared" si="167"/>
        <v/>
      </c>
      <c r="BD104" s="2" t="str">
        <f t="shared" si="168"/>
        <v/>
      </c>
      <c r="BE104" s="2" t="str">
        <f t="shared" si="169"/>
        <v/>
      </c>
      <c r="BF104" s="2" t="str">
        <f t="shared" si="170"/>
        <v/>
      </c>
      <c r="BJ104" s="11" t="str">
        <f t="shared" si="202"/>
        <v/>
      </c>
      <c r="BK104" s="13" t="str">
        <f t="shared" si="203"/>
        <v/>
      </c>
      <c r="BL104" s="4" t="str">
        <f t="shared" si="136"/>
        <v/>
      </c>
      <c r="BM104" s="4" t="str">
        <f t="shared" si="137"/>
        <v/>
      </c>
      <c r="BN104" s="4" t="str">
        <f t="shared" si="138"/>
        <v/>
      </c>
      <c r="BO104" s="7" t="str">
        <f t="shared" si="171"/>
        <v/>
      </c>
      <c r="BP104" s="7" t="str">
        <f t="shared" si="139"/>
        <v/>
      </c>
      <c r="BQ104" s="7" t="str">
        <f t="shared" si="172"/>
        <v/>
      </c>
      <c r="BR104" s="7" t="str">
        <f t="shared" si="140"/>
        <v/>
      </c>
      <c r="BS104" s="7" t="str">
        <f t="shared" si="141"/>
        <v/>
      </c>
      <c r="BT104" s="7" t="str">
        <f t="shared" si="142"/>
        <v/>
      </c>
      <c r="BU104" s="7" t="str">
        <f t="shared" si="173"/>
        <v/>
      </c>
      <c r="BV104" s="7" t="str">
        <f t="shared" si="174"/>
        <v/>
      </c>
      <c r="BW104" s="3" t="str">
        <f t="shared" si="143"/>
        <v/>
      </c>
      <c r="BX104" s="4" t="str">
        <f t="shared" si="144"/>
        <v/>
      </c>
      <c r="BY104" s="4" t="str">
        <f t="shared" si="145"/>
        <v/>
      </c>
      <c r="BZ104" s="5" t="str">
        <f t="shared" si="146"/>
        <v/>
      </c>
      <c r="CA104" s="3" t="str">
        <f t="shared" si="147"/>
        <v/>
      </c>
      <c r="CB104" s="5" t="str">
        <f t="shared" si="148"/>
        <v/>
      </c>
      <c r="CC104" s="7" t="str">
        <f t="shared" si="149"/>
        <v/>
      </c>
      <c r="CD104" s="7" t="str">
        <f t="shared" si="175"/>
        <v/>
      </c>
      <c r="CE104" s="7" t="str">
        <f t="shared" si="150"/>
        <v/>
      </c>
      <c r="CF104" s="7" t="str">
        <f t="shared" si="151"/>
        <v/>
      </c>
      <c r="CG104" s="7" t="str">
        <f t="shared" si="152"/>
        <v/>
      </c>
      <c r="CH104" s="7" t="str">
        <f t="shared" si="176"/>
        <v/>
      </c>
      <c r="CI104" s="7" t="str">
        <f t="shared" si="153"/>
        <v/>
      </c>
      <c r="CJ104" s="7" t="str">
        <f t="shared" si="177"/>
        <v/>
      </c>
      <c r="CK104" s="4"/>
      <c r="CL104" s="4" t="str">
        <f t="shared" si="154"/>
        <v/>
      </c>
      <c r="CM104" s="5" t="str">
        <f t="shared" si="155"/>
        <v/>
      </c>
      <c r="CN104" s="1" t="str">
        <f t="shared" si="180"/>
        <v/>
      </c>
      <c r="CO104" s="150" t="str">
        <f t="shared" si="181"/>
        <v/>
      </c>
      <c r="CP104" s="150" t="str">
        <f t="shared" si="182"/>
        <v/>
      </c>
      <c r="CQ104" s="7" t="str">
        <f t="shared" si="183"/>
        <v/>
      </c>
      <c r="CR104" s="7"/>
      <c r="CS104" s="7" t="str">
        <f t="shared" si="184"/>
        <v/>
      </c>
      <c r="CT104" s="7" t="str">
        <f t="shared" si="185"/>
        <v/>
      </c>
      <c r="CU104" s="7" t="str">
        <f t="shared" si="186"/>
        <v/>
      </c>
      <c r="CV104" s="7" t="str">
        <f t="shared" si="187"/>
        <v/>
      </c>
      <c r="CW104" s="7"/>
      <c r="CX104" s="7" t="str">
        <f t="shared" si="188"/>
        <v/>
      </c>
    </row>
    <row r="105" spans="1:102" ht="17.25" customHeight="1" x14ac:dyDescent="0.2">
      <c r="A105" s="37">
        <v>96</v>
      </c>
      <c r="B105" s="136"/>
      <c r="C105" s="42"/>
      <c r="D105" s="134"/>
      <c r="E105" s="40"/>
      <c r="F105" s="44"/>
      <c r="G105" s="134"/>
      <c r="H105" s="154"/>
      <c r="I105" s="16" t="str">
        <f t="shared" si="130"/>
        <v/>
      </c>
      <c r="J105" s="15" t="str">
        <f t="shared" si="131"/>
        <v/>
      </c>
      <c r="K105" s="15" t="str">
        <f>IF(BJ105="1",COUNTIF(BJ$10:BJ105,"1"),"")</f>
        <v/>
      </c>
      <c r="L105" s="15" t="str">
        <f t="shared" si="132"/>
        <v/>
      </c>
      <c r="M105" s="15" t="str">
        <f t="shared" si="133"/>
        <v/>
      </c>
      <c r="N105" s="15" t="str">
        <f>IF(BK105="1",COUNTIF(BK$10:BK105,"1"),"")</f>
        <v/>
      </c>
      <c r="O105" s="15" t="str">
        <f t="shared" si="134"/>
        <v/>
      </c>
      <c r="P105" s="17" t="str">
        <f t="shared" si="135"/>
        <v/>
      </c>
      <c r="Q105" s="1"/>
      <c r="AJ105" s="2" t="str">
        <f t="shared" si="189"/>
        <v/>
      </c>
      <c r="AK105" s="2" t="str">
        <f t="shared" si="190"/>
        <v/>
      </c>
      <c r="AL105" s="2" t="str">
        <f t="shared" si="178"/>
        <v/>
      </c>
      <c r="AM105" s="2" t="str">
        <f t="shared" si="158"/>
        <v/>
      </c>
      <c r="AN105" s="2" t="str">
        <f t="shared" si="159"/>
        <v/>
      </c>
      <c r="AO105" s="2" t="str">
        <f t="shared" si="160"/>
        <v/>
      </c>
      <c r="AP105" s="2" t="str">
        <f t="shared" si="161"/>
        <v/>
      </c>
      <c r="AQ105" s="2" t="str">
        <f t="shared" si="191"/>
        <v/>
      </c>
      <c r="AR105" s="2" t="str">
        <f t="shared" si="192"/>
        <v/>
      </c>
      <c r="AS105" s="2" t="str">
        <f t="shared" si="179"/>
        <v/>
      </c>
      <c r="AT105" s="2" t="str">
        <f t="shared" si="162"/>
        <v/>
      </c>
      <c r="AU105" s="2" t="str">
        <f t="shared" si="163"/>
        <v/>
      </c>
      <c r="AV105" s="2" t="str">
        <f t="shared" si="164"/>
        <v/>
      </c>
      <c r="AW105" s="2" t="str">
        <f t="shared" si="165"/>
        <v/>
      </c>
      <c r="AX105" s="2" t="str">
        <f t="shared" si="166"/>
        <v xml:space="preserve"> </v>
      </c>
      <c r="AY105" s="2" t="str">
        <f t="shared" si="195"/>
        <v xml:space="preserve"> </v>
      </c>
      <c r="AZ105" s="2" t="str">
        <f t="shared" si="196"/>
        <v xml:space="preserve"> </v>
      </c>
      <c r="BA105" s="2" t="str">
        <f t="shared" si="197"/>
        <v xml:space="preserve"> </v>
      </c>
      <c r="BB105" s="2"/>
      <c r="BC105" s="2" t="str">
        <f t="shared" si="167"/>
        <v/>
      </c>
      <c r="BD105" s="2" t="str">
        <f t="shared" si="168"/>
        <v/>
      </c>
      <c r="BE105" s="2" t="str">
        <f t="shared" si="169"/>
        <v/>
      </c>
      <c r="BF105" s="2" t="str">
        <f t="shared" si="170"/>
        <v/>
      </c>
      <c r="BG105" s="2"/>
      <c r="BJ105" s="11" t="str">
        <f t="shared" si="202"/>
        <v/>
      </c>
      <c r="BK105" s="13" t="str">
        <f t="shared" si="203"/>
        <v/>
      </c>
      <c r="BL105" s="4" t="str">
        <f t="shared" si="136"/>
        <v/>
      </c>
      <c r="BM105" s="4" t="str">
        <f t="shared" si="137"/>
        <v/>
      </c>
      <c r="BN105" s="4" t="str">
        <f t="shared" si="138"/>
        <v/>
      </c>
      <c r="BO105" s="7" t="str">
        <f t="shared" si="171"/>
        <v/>
      </c>
      <c r="BP105" s="7" t="str">
        <f t="shared" si="139"/>
        <v/>
      </c>
      <c r="BQ105" s="7" t="str">
        <f t="shared" si="172"/>
        <v/>
      </c>
      <c r="BR105" s="7" t="str">
        <f t="shared" si="140"/>
        <v/>
      </c>
      <c r="BS105" s="7" t="str">
        <f t="shared" si="141"/>
        <v/>
      </c>
      <c r="BT105" s="7" t="str">
        <f t="shared" si="142"/>
        <v/>
      </c>
      <c r="BU105" s="7" t="str">
        <f t="shared" si="173"/>
        <v/>
      </c>
      <c r="BV105" s="7" t="str">
        <f t="shared" si="174"/>
        <v/>
      </c>
      <c r="BW105" s="3" t="str">
        <f t="shared" si="143"/>
        <v/>
      </c>
      <c r="BX105" s="4" t="str">
        <f t="shared" si="144"/>
        <v/>
      </c>
      <c r="BY105" s="4" t="str">
        <f t="shared" si="145"/>
        <v/>
      </c>
      <c r="BZ105" s="5" t="str">
        <f t="shared" si="146"/>
        <v/>
      </c>
      <c r="CA105" s="3" t="str">
        <f t="shared" si="147"/>
        <v/>
      </c>
      <c r="CB105" s="5" t="str">
        <f t="shared" si="148"/>
        <v/>
      </c>
      <c r="CC105" s="7" t="str">
        <f t="shared" si="149"/>
        <v/>
      </c>
      <c r="CD105" s="7" t="str">
        <f t="shared" si="175"/>
        <v/>
      </c>
      <c r="CE105" s="7" t="str">
        <f t="shared" si="150"/>
        <v/>
      </c>
      <c r="CF105" s="7" t="str">
        <f t="shared" si="151"/>
        <v/>
      </c>
      <c r="CG105" s="7" t="str">
        <f t="shared" si="152"/>
        <v/>
      </c>
      <c r="CH105" s="7" t="str">
        <f t="shared" si="176"/>
        <v/>
      </c>
      <c r="CI105" s="7" t="str">
        <f t="shared" si="153"/>
        <v/>
      </c>
      <c r="CJ105" s="7" t="str">
        <f t="shared" si="177"/>
        <v/>
      </c>
      <c r="CK105" s="4"/>
      <c r="CL105" s="4" t="str">
        <f t="shared" si="154"/>
        <v/>
      </c>
      <c r="CM105" s="5" t="str">
        <f t="shared" si="155"/>
        <v/>
      </c>
      <c r="CN105" s="1" t="str">
        <f t="shared" si="180"/>
        <v/>
      </c>
      <c r="CO105" s="150" t="str">
        <f t="shared" si="181"/>
        <v/>
      </c>
      <c r="CP105" s="150" t="str">
        <f t="shared" si="182"/>
        <v/>
      </c>
      <c r="CQ105" s="7" t="str">
        <f t="shared" si="183"/>
        <v/>
      </c>
      <c r="CR105" s="7"/>
      <c r="CS105" s="7" t="str">
        <f t="shared" si="184"/>
        <v/>
      </c>
      <c r="CT105" s="7" t="str">
        <f t="shared" si="185"/>
        <v/>
      </c>
      <c r="CU105" s="7" t="str">
        <f t="shared" si="186"/>
        <v/>
      </c>
      <c r="CV105" s="7" t="str">
        <f t="shared" si="187"/>
        <v/>
      </c>
      <c r="CW105" s="7"/>
      <c r="CX105" s="7" t="str">
        <f t="shared" si="188"/>
        <v/>
      </c>
    </row>
    <row r="106" spans="1:102" ht="17.25" customHeight="1" x14ac:dyDescent="0.2">
      <c r="A106" s="37">
        <v>97</v>
      </c>
      <c r="B106" s="136"/>
      <c r="C106" s="42"/>
      <c r="D106" s="134"/>
      <c r="E106" s="40"/>
      <c r="F106" s="44"/>
      <c r="G106" s="134"/>
      <c r="H106" s="154"/>
      <c r="I106" s="16" t="str">
        <f t="shared" si="130"/>
        <v/>
      </c>
      <c r="J106" s="15" t="str">
        <f t="shared" si="131"/>
        <v/>
      </c>
      <c r="K106" s="15" t="str">
        <f>IF(BJ106="1",COUNTIF(BJ$10:BJ106,"1"),"")</f>
        <v/>
      </c>
      <c r="L106" s="15" t="str">
        <f t="shared" si="132"/>
        <v/>
      </c>
      <c r="M106" s="15" t="str">
        <f t="shared" si="133"/>
        <v/>
      </c>
      <c r="N106" s="15" t="str">
        <f>IF(BK106="1",COUNTIF(BK$10:BK106,"1"),"")</f>
        <v/>
      </c>
      <c r="O106" s="15" t="str">
        <f t="shared" si="134"/>
        <v/>
      </c>
      <c r="P106" s="17" t="str">
        <f t="shared" si="135"/>
        <v/>
      </c>
      <c r="Q106" s="1"/>
      <c r="AJ106" s="2" t="str">
        <f t="shared" si="189"/>
        <v/>
      </c>
      <c r="AK106" s="2" t="str">
        <f t="shared" si="190"/>
        <v/>
      </c>
      <c r="AL106" s="2" t="str">
        <f t="shared" si="178"/>
        <v/>
      </c>
      <c r="AM106" s="2" t="str">
        <f t="shared" si="158"/>
        <v/>
      </c>
      <c r="AN106" s="2" t="str">
        <f t="shared" si="159"/>
        <v/>
      </c>
      <c r="AO106" s="2" t="str">
        <f t="shared" si="160"/>
        <v/>
      </c>
      <c r="AP106" s="2" t="str">
        <f t="shared" si="161"/>
        <v/>
      </c>
      <c r="AQ106" s="2" t="str">
        <f t="shared" si="191"/>
        <v/>
      </c>
      <c r="AR106" s="2" t="str">
        <f t="shared" si="192"/>
        <v/>
      </c>
      <c r="AS106" s="2" t="str">
        <f t="shared" si="179"/>
        <v/>
      </c>
      <c r="AT106" s="2" t="str">
        <f t="shared" si="162"/>
        <v/>
      </c>
      <c r="AU106" s="2" t="str">
        <f t="shared" si="163"/>
        <v/>
      </c>
      <c r="AV106" s="2" t="str">
        <f t="shared" si="164"/>
        <v/>
      </c>
      <c r="AW106" s="2" t="str">
        <f t="shared" si="165"/>
        <v/>
      </c>
      <c r="AX106" s="2" t="str">
        <f t="shared" si="166"/>
        <v xml:space="preserve"> </v>
      </c>
      <c r="AY106" s="2" t="str">
        <f t="shared" si="195"/>
        <v xml:space="preserve"> </v>
      </c>
      <c r="AZ106" s="2" t="str">
        <f t="shared" si="196"/>
        <v xml:space="preserve"> </v>
      </c>
      <c r="BA106" s="2" t="str">
        <f t="shared" si="197"/>
        <v xml:space="preserve"> </v>
      </c>
      <c r="BB106" s="2"/>
      <c r="BC106" s="2" t="str">
        <f t="shared" si="167"/>
        <v/>
      </c>
      <c r="BD106" s="2" t="str">
        <f t="shared" si="168"/>
        <v/>
      </c>
      <c r="BE106" s="2" t="str">
        <f t="shared" si="169"/>
        <v/>
      </c>
      <c r="BF106" s="2" t="str">
        <f t="shared" si="170"/>
        <v/>
      </c>
      <c r="BJ106" s="11" t="str">
        <f t="shared" si="202"/>
        <v/>
      </c>
      <c r="BK106" s="13" t="str">
        <f t="shared" si="203"/>
        <v/>
      </c>
      <c r="BL106" s="4" t="str">
        <f t="shared" si="136"/>
        <v/>
      </c>
      <c r="BM106" s="4" t="str">
        <f t="shared" si="137"/>
        <v/>
      </c>
      <c r="BN106" s="4" t="str">
        <f t="shared" si="138"/>
        <v/>
      </c>
      <c r="BO106" s="7" t="str">
        <f t="shared" si="171"/>
        <v/>
      </c>
      <c r="BP106" s="7" t="str">
        <f t="shared" si="139"/>
        <v/>
      </c>
      <c r="BQ106" s="7" t="str">
        <f t="shared" si="172"/>
        <v/>
      </c>
      <c r="BR106" s="7" t="str">
        <f t="shared" si="140"/>
        <v/>
      </c>
      <c r="BS106" s="7" t="str">
        <f t="shared" si="141"/>
        <v/>
      </c>
      <c r="BT106" s="7" t="str">
        <f t="shared" si="142"/>
        <v/>
      </c>
      <c r="BU106" s="7" t="str">
        <f t="shared" si="173"/>
        <v/>
      </c>
      <c r="BV106" s="7" t="str">
        <f t="shared" si="174"/>
        <v/>
      </c>
      <c r="BW106" s="3" t="str">
        <f t="shared" si="143"/>
        <v/>
      </c>
      <c r="BX106" s="4" t="str">
        <f t="shared" si="144"/>
        <v/>
      </c>
      <c r="BY106" s="4" t="str">
        <f t="shared" ref="BY106:BY108" si="208">IF(B106=+$C$1,BZ106,"")</f>
        <v/>
      </c>
      <c r="BZ106" s="5" t="str">
        <f t="shared" si="146"/>
        <v/>
      </c>
      <c r="CA106" s="3" t="str">
        <f t="shared" si="147"/>
        <v/>
      </c>
      <c r="CB106" s="5" t="str">
        <f t="shared" si="148"/>
        <v/>
      </c>
      <c r="CC106" s="7" t="str">
        <f t="shared" si="149"/>
        <v/>
      </c>
      <c r="CD106" s="7" t="str">
        <f t="shared" si="175"/>
        <v/>
      </c>
      <c r="CE106" s="7" t="str">
        <f t="shared" si="150"/>
        <v/>
      </c>
      <c r="CF106" s="7" t="str">
        <f t="shared" si="151"/>
        <v/>
      </c>
      <c r="CG106" s="7" t="str">
        <f t="shared" si="152"/>
        <v/>
      </c>
      <c r="CH106" s="7" t="str">
        <f t="shared" si="176"/>
        <v/>
      </c>
      <c r="CI106" s="7" t="str">
        <f t="shared" si="153"/>
        <v/>
      </c>
      <c r="CJ106" s="7" t="str">
        <f t="shared" si="177"/>
        <v/>
      </c>
      <c r="CK106" s="4"/>
      <c r="CL106" s="4" t="str">
        <f t="shared" si="154"/>
        <v/>
      </c>
      <c r="CM106" s="5" t="str">
        <f t="shared" si="155"/>
        <v/>
      </c>
      <c r="CN106" s="1" t="str">
        <f t="shared" si="180"/>
        <v/>
      </c>
      <c r="CO106" s="150" t="str">
        <f t="shared" si="181"/>
        <v/>
      </c>
      <c r="CP106" s="150" t="str">
        <f t="shared" si="182"/>
        <v/>
      </c>
      <c r="CQ106" s="7" t="str">
        <f t="shared" si="183"/>
        <v/>
      </c>
      <c r="CR106" s="7"/>
      <c r="CS106" s="7" t="str">
        <f t="shared" si="184"/>
        <v/>
      </c>
      <c r="CT106" s="7" t="str">
        <f t="shared" si="185"/>
        <v/>
      </c>
      <c r="CU106" s="7" t="str">
        <f t="shared" si="186"/>
        <v/>
      </c>
      <c r="CV106" s="7" t="str">
        <f t="shared" si="187"/>
        <v/>
      </c>
      <c r="CW106" s="7"/>
      <c r="CX106" s="7" t="str">
        <f t="shared" si="188"/>
        <v/>
      </c>
    </row>
    <row r="107" spans="1:102" ht="17.25" customHeight="1" x14ac:dyDescent="0.2">
      <c r="A107" s="37">
        <v>98</v>
      </c>
      <c r="B107" s="136"/>
      <c r="C107" s="42"/>
      <c r="D107" s="134"/>
      <c r="E107" s="40"/>
      <c r="F107" s="44"/>
      <c r="G107" s="134"/>
      <c r="H107" s="154"/>
      <c r="I107" s="16" t="str">
        <f t="shared" si="130"/>
        <v/>
      </c>
      <c r="J107" s="15" t="str">
        <f t="shared" si="131"/>
        <v/>
      </c>
      <c r="K107" s="15" t="str">
        <f>IF(BJ107="1",COUNTIF(BJ$10:BJ107,"1"),"")</f>
        <v/>
      </c>
      <c r="L107" s="15" t="str">
        <f t="shared" si="132"/>
        <v/>
      </c>
      <c r="M107" s="15" t="str">
        <f t="shared" si="133"/>
        <v/>
      </c>
      <c r="N107" s="15" t="str">
        <f>IF(BK107="1",COUNTIF(BK$10:BK107,"1"),"")</f>
        <v/>
      </c>
      <c r="O107" s="15" t="str">
        <f t="shared" si="134"/>
        <v/>
      </c>
      <c r="P107" s="17" t="str">
        <f t="shared" si="135"/>
        <v/>
      </c>
      <c r="Q107" s="1"/>
      <c r="AJ107" s="2" t="str">
        <f t="shared" si="189"/>
        <v/>
      </c>
      <c r="AK107" s="2" t="str">
        <f t="shared" si="190"/>
        <v/>
      </c>
      <c r="AL107" s="2" t="str">
        <f t="shared" si="178"/>
        <v/>
      </c>
      <c r="AM107" s="2" t="str">
        <f t="shared" si="158"/>
        <v/>
      </c>
      <c r="AN107" s="2" t="str">
        <f t="shared" si="159"/>
        <v/>
      </c>
      <c r="AO107" s="2" t="str">
        <f t="shared" si="160"/>
        <v/>
      </c>
      <c r="AP107" s="2" t="str">
        <f t="shared" si="161"/>
        <v/>
      </c>
      <c r="AQ107" s="2" t="str">
        <f t="shared" si="191"/>
        <v/>
      </c>
      <c r="AR107" s="2" t="str">
        <f t="shared" si="192"/>
        <v/>
      </c>
      <c r="AS107" s="2" t="str">
        <f t="shared" si="179"/>
        <v/>
      </c>
      <c r="AT107" s="2" t="str">
        <f t="shared" si="162"/>
        <v/>
      </c>
      <c r="AU107" s="2" t="str">
        <f t="shared" si="163"/>
        <v/>
      </c>
      <c r="AV107" s="2" t="str">
        <f t="shared" si="164"/>
        <v/>
      </c>
      <c r="AW107" s="2" t="str">
        <f t="shared" si="165"/>
        <v/>
      </c>
      <c r="AX107" s="2" t="str">
        <f t="shared" si="166"/>
        <v xml:space="preserve"> </v>
      </c>
      <c r="AY107" s="2" t="str">
        <f t="shared" si="195"/>
        <v xml:space="preserve"> </v>
      </c>
      <c r="AZ107" s="2" t="str">
        <f t="shared" si="196"/>
        <v xml:space="preserve"> </v>
      </c>
      <c r="BA107" s="2" t="str">
        <f t="shared" si="197"/>
        <v xml:space="preserve"> </v>
      </c>
      <c r="BB107" s="2"/>
      <c r="BC107" s="2" t="str">
        <f t="shared" si="167"/>
        <v/>
      </c>
      <c r="BD107" s="2" t="str">
        <f t="shared" si="168"/>
        <v/>
      </c>
      <c r="BE107" s="2" t="str">
        <f t="shared" si="169"/>
        <v/>
      </c>
      <c r="BF107" s="2" t="str">
        <f t="shared" si="170"/>
        <v/>
      </c>
      <c r="BJ107" s="11" t="str">
        <f t="shared" si="202"/>
        <v/>
      </c>
      <c r="BK107" s="13" t="str">
        <f t="shared" si="203"/>
        <v/>
      </c>
      <c r="BL107" s="4" t="str">
        <f t="shared" si="136"/>
        <v/>
      </c>
      <c r="BM107" s="4" t="str">
        <f t="shared" si="137"/>
        <v/>
      </c>
      <c r="BN107" s="4" t="str">
        <f t="shared" si="138"/>
        <v/>
      </c>
      <c r="BO107" s="7" t="str">
        <f t="shared" si="171"/>
        <v/>
      </c>
      <c r="BP107" s="7" t="str">
        <f t="shared" si="139"/>
        <v/>
      </c>
      <c r="BQ107" s="7" t="str">
        <f t="shared" si="172"/>
        <v/>
      </c>
      <c r="BR107" s="7" t="str">
        <f t="shared" si="140"/>
        <v/>
      </c>
      <c r="BS107" s="7" t="str">
        <f t="shared" si="141"/>
        <v/>
      </c>
      <c r="BT107" s="7" t="str">
        <f t="shared" si="142"/>
        <v/>
      </c>
      <c r="BU107" s="7" t="str">
        <f t="shared" si="173"/>
        <v/>
      </c>
      <c r="BV107" s="7" t="str">
        <f t="shared" si="174"/>
        <v/>
      </c>
      <c r="BW107" s="3" t="str">
        <f t="shared" si="143"/>
        <v/>
      </c>
      <c r="BX107" s="4" t="str">
        <f t="shared" si="144"/>
        <v/>
      </c>
      <c r="BY107" s="4" t="str">
        <f t="shared" si="208"/>
        <v/>
      </c>
      <c r="BZ107" s="5" t="str">
        <f t="shared" si="146"/>
        <v/>
      </c>
      <c r="CA107" s="3" t="str">
        <f t="shared" si="147"/>
        <v/>
      </c>
      <c r="CB107" s="5" t="str">
        <f t="shared" si="148"/>
        <v/>
      </c>
      <c r="CC107" s="7" t="str">
        <f t="shared" si="149"/>
        <v/>
      </c>
      <c r="CD107" s="7" t="str">
        <f t="shared" si="175"/>
        <v/>
      </c>
      <c r="CE107" s="7" t="str">
        <f t="shared" si="150"/>
        <v/>
      </c>
      <c r="CF107" s="7" t="str">
        <f t="shared" si="151"/>
        <v/>
      </c>
      <c r="CG107" s="7" t="str">
        <f t="shared" si="152"/>
        <v/>
      </c>
      <c r="CH107" s="7" t="str">
        <f t="shared" si="176"/>
        <v/>
      </c>
      <c r="CI107" s="7" t="str">
        <f t="shared" si="153"/>
        <v/>
      </c>
      <c r="CJ107" s="7" t="str">
        <f t="shared" si="177"/>
        <v/>
      </c>
      <c r="CK107" s="4"/>
      <c r="CL107" s="4" t="str">
        <f t="shared" si="154"/>
        <v/>
      </c>
      <c r="CM107" s="5" t="str">
        <f t="shared" si="155"/>
        <v/>
      </c>
      <c r="CN107" s="1" t="str">
        <f t="shared" si="180"/>
        <v/>
      </c>
      <c r="CO107" s="150" t="str">
        <f t="shared" si="181"/>
        <v/>
      </c>
      <c r="CP107" s="150" t="str">
        <f t="shared" si="182"/>
        <v/>
      </c>
      <c r="CQ107" s="7" t="str">
        <f t="shared" si="183"/>
        <v/>
      </c>
      <c r="CR107" s="7"/>
      <c r="CS107" s="7" t="str">
        <f t="shared" si="184"/>
        <v/>
      </c>
      <c r="CT107" s="7" t="str">
        <f t="shared" si="185"/>
        <v/>
      </c>
      <c r="CU107" s="7" t="str">
        <f t="shared" si="186"/>
        <v/>
      </c>
      <c r="CV107" s="7" t="str">
        <f t="shared" si="187"/>
        <v/>
      </c>
      <c r="CW107" s="7"/>
      <c r="CX107" s="7" t="str">
        <f t="shared" si="188"/>
        <v/>
      </c>
    </row>
    <row r="108" spans="1:102" ht="17.25" customHeight="1" x14ac:dyDescent="0.2">
      <c r="A108" s="37">
        <v>99</v>
      </c>
      <c r="B108" s="136"/>
      <c r="C108" s="42"/>
      <c r="D108" s="134"/>
      <c r="E108" s="40"/>
      <c r="F108" s="44"/>
      <c r="G108" s="134"/>
      <c r="H108" s="154"/>
      <c r="I108" s="22" t="str">
        <f t="shared" si="130"/>
        <v/>
      </c>
      <c r="J108" s="23" t="str">
        <f t="shared" si="131"/>
        <v/>
      </c>
      <c r="K108" s="23" t="str">
        <f>IF(BJ108="1",COUNTIF(BJ$10:BJ108,"1"),"")</f>
        <v/>
      </c>
      <c r="L108" s="23" t="str">
        <f t="shared" si="132"/>
        <v/>
      </c>
      <c r="M108" s="23" t="str">
        <f t="shared" si="133"/>
        <v/>
      </c>
      <c r="N108" s="23" t="str">
        <f>IF(BK108="1",COUNTIF(BK$10:BK108,"1"),"")</f>
        <v/>
      </c>
      <c r="O108" s="23" t="str">
        <f t="shared" si="134"/>
        <v/>
      </c>
      <c r="P108" s="24" t="str">
        <f t="shared" si="135"/>
        <v/>
      </c>
      <c r="Q108" s="1"/>
      <c r="AJ108" s="2" t="str">
        <f t="shared" si="189"/>
        <v/>
      </c>
      <c r="AK108" s="2" t="str">
        <f t="shared" si="190"/>
        <v/>
      </c>
      <c r="AL108" s="2" t="str">
        <f t="shared" si="178"/>
        <v/>
      </c>
      <c r="AM108" s="2" t="str">
        <f t="shared" si="158"/>
        <v/>
      </c>
      <c r="AN108" s="2" t="str">
        <f t="shared" si="159"/>
        <v/>
      </c>
      <c r="AO108" s="2" t="str">
        <f t="shared" si="160"/>
        <v/>
      </c>
      <c r="AP108" s="2" t="str">
        <f t="shared" si="161"/>
        <v/>
      </c>
      <c r="AQ108" s="2" t="str">
        <f t="shared" si="191"/>
        <v/>
      </c>
      <c r="AR108" s="2" t="str">
        <f t="shared" si="192"/>
        <v/>
      </c>
      <c r="AS108" s="2" t="str">
        <f t="shared" si="179"/>
        <v/>
      </c>
      <c r="AT108" s="2" t="str">
        <f t="shared" si="162"/>
        <v/>
      </c>
      <c r="AU108" s="2" t="str">
        <f t="shared" si="163"/>
        <v/>
      </c>
      <c r="AV108" s="2" t="str">
        <f t="shared" si="164"/>
        <v/>
      </c>
      <c r="AW108" s="2" t="str">
        <f t="shared" si="165"/>
        <v/>
      </c>
      <c r="AX108" s="2" t="str">
        <f t="shared" si="166"/>
        <v xml:space="preserve"> </v>
      </c>
      <c r="AY108" s="2" t="str">
        <f t="shared" si="195"/>
        <v xml:space="preserve"> </v>
      </c>
      <c r="AZ108" s="2" t="str">
        <f t="shared" si="196"/>
        <v xml:space="preserve"> </v>
      </c>
      <c r="BA108" s="2" t="str">
        <f t="shared" si="197"/>
        <v xml:space="preserve"> </v>
      </c>
      <c r="BB108" s="2"/>
      <c r="BC108" s="2" t="str">
        <f t="shared" si="167"/>
        <v/>
      </c>
      <c r="BD108" s="2" t="str">
        <f t="shared" si="168"/>
        <v/>
      </c>
      <c r="BE108" s="2" t="str">
        <f t="shared" si="169"/>
        <v/>
      </c>
      <c r="BF108" s="2" t="str">
        <f t="shared" si="170"/>
        <v/>
      </c>
      <c r="BJ108" s="11" t="str">
        <f t="shared" si="202"/>
        <v/>
      </c>
      <c r="BK108" s="13" t="str">
        <f t="shared" si="203"/>
        <v/>
      </c>
      <c r="BL108" s="4" t="str">
        <f t="shared" si="136"/>
        <v/>
      </c>
      <c r="BM108" s="4" t="str">
        <f t="shared" si="137"/>
        <v/>
      </c>
      <c r="BN108" s="4" t="str">
        <f t="shared" si="138"/>
        <v/>
      </c>
      <c r="BO108" s="7" t="str">
        <f t="shared" si="171"/>
        <v/>
      </c>
      <c r="BP108" s="7" t="str">
        <f t="shared" si="139"/>
        <v/>
      </c>
      <c r="BQ108" s="7" t="str">
        <f t="shared" si="172"/>
        <v/>
      </c>
      <c r="BR108" s="7" t="str">
        <f t="shared" si="140"/>
        <v/>
      </c>
      <c r="BS108" s="7" t="str">
        <f t="shared" si="141"/>
        <v/>
      </c>
      <c r="BT108" s="7" t="str">
        <f t="shared" si="142"/>
        <v/>
      </c>
      <c r="BU108" s="7" t="str">
        <f t="shared" si="173"/>
        <v/>
      </c>
      <c r="BV108" s="7" t="str">
        <f t="shared" si="174"/>
        <v/>
      </c>
      <c r="BW108" s="3" t="str">
        <f t="shared" si="143"/>
        <v/>
      </c>
      <c r="BX108" s="4" t="str">
        <f t="shared" si="144"/>
        <v/>
      </c>
      <c r="BY108" s="4" t="str">
        <f t="shared" si="208"/>
        <v/>
      </c>
      <c r="BZ108" s="5" t="str">
        <f t="shared" si="146"/>
        <v/>
      </c>
      <c r="CA108" s="3" t="str">
        <f t="shared" si="147"/>
        <v/>
      </c>
      <c r="CB108" s="5" t="str">
        <f t="shared" si="148"/>
        <v/>
      </c>
      <c r="CC108" s="7" t="str">
        <f t="shared" si="149"/>
        <v/>
      </c>
      <c r="CD108" s="7" t="str">
        <f t="shared" si="175"/>
        <v/>
      </c>
      <c r="CE108" s="7" t="str">
        <f t="shared" si="150"/>
        <v/>
      </c>
      <c r="CF108" s="7" t="str">
        <f t="shared" si="151"/>
        <v/>
      </c>
      <c r="CG108" s="7" t="str">
        <f t="shared" si="152"/>
        <v/>
      </c>
      <c r="CH108" s="7" t="str">
        <f t="shared" si="176"/>
        <v/>
      </c>
      <c r="CI108" s="7" t="str">
        <f t="shared" si="153"/>
        <v/>
      </c>
      <c r="CJ108" s="7" t="str">
        <f t="shared" si="177"/>
        <v/>
      </c>
      <c r="CK108" s="4"/>
      <c r="CL108" s="4" t="str">
        <f t="shared" si="154"/>
        <v/>
      </c>
      <c r="CM108" s="5" t="str">
        <f t="shared" si="155"/>
        <v/>
      </c>
      <c r="CN108" s="1" t="str">
        <f t="shared" si="180"/>
        <v/>
      </c>
      <c r="CO108" s="150" t="str">
        <f t="shared" si="181"/>
        <v/>
      </c>
      <c r="CP108" s="150" t="str">
        <f t="shared" si="182"/>
        <v/>
      </c>
      <c r="CQ108" s="7" t="str">
        <f t="shared" si="183"/>
        <v/>
      </c>
      <c r="CR108" s="7"/>
      <c r="CS108" s="7" t="str">
        <f t="shared" si="184"/>
        <v/>
      </c>
      <c r="CT108" s="7" t="str">
        <f t="shared" si="185"/>
        <v/>
      </c>
      <c r="CU108" s="7" t="str">
        <f t="shared" si="186"/>
        <v/>
      </c>
      <c r="CV108" s="7" t="str">
        <f t="shared" si="187"/>
        <v/>
      </c>
      <c r="CW108" s="7"/>
      <c r="CX108" s="7" t="str">
        <f t="shared" si="188"/>
        <v/>
      </c>
    </row>
    <row r="109" spans="1:102" ht="17.25" customHeight="1" x14ac:dyDescent="0.2">
      <c r="A109" s="37">
        <v>100</v>
      </c>
      <c r="B109" s="136"/>
      <c r="C109" s="42"/>
      <c r="D109" s="134"/>
      <c r="E109" s="40"/>
      <c r="F109" s="44"/>
      <c r="G109" s="134"/>
      <c r="H109" s="2"/>
      <c r="I109" s="22" t="str">
        <f t="shared" ref="I109:I155" si="209">BO109&amp;CC109&amp;CQ109</f>
        <v/>
      </c>
      <c r="J109" s="23" t="str">
        <f t="shared" ref="J109:J155" si="210">BP109&amp;CD109</f>
        <v/>
      </c>
      <c r="K109" s="23" t="str">
        <f>IF(BJ109="1",COUNTIF(BJ$10:BJ109,"1"),"")</f>
        <v/>
      </c>
      <c r="L109" s="23" t="str">
        <f t="shared" ref="L109:L155" si="211">BR109&amp;CF109&amp;CT109</f>
        <v/>
      </c>
      <c r="M109" s="23" t="str">
        <f t="shared" ref="M109:M155" si="212">BS109&amp;CG109&amp;CU109</f>
        <v/>
      </c>
      <c r="N109" s="23" t="str">
        <f>IF(BK109="1",COUNTIF(BK$10:BK109,"1"),"")</f>
        <v/>
      </c>
      <c r="O109" s="23" t="str">
        <f t="shared" ref="O109:O155" si="213">BU109&amp;CI109</f>
        <v/>
      </c>
      <c r="P109" s="24" t="str">
        <f t="shared" ref="P109:P155" si="214">BV109&amp;CJ109&amp;CX109</f>
        <v/>
      </c>
      <c r="AJ109" s="2" t="str">
        <f t="shared" ref="AJ109:AJ155" si="215">IF(BQ109="1",BO109,"")</f>
        <v/>
      </c>
      <c r="AK109" s="2" t="str">
        <f t="shared" ref="AK109:AK155" si="216">IF(CE109="1",CC109,"")</f>
        <v/>
      </c>
      <c r="AL109" s="2" t="str">
        <f t="shared" ref="AL109:AL155" si="217">IF(CS109=1,CQ109,"")</f>
        <v/>
      </c>
      <c r="AM109" s="2" t="str">
        <f t="shared" si="158"/>
        <v/>
      </c>
      <c r="AN109" s="2" t="str">
        <f t="shared" si="159"/>
        <v/>
      </c>
      <c r="AO109" s="2" t="str">
        <f t="shared" si="160"/>
        <v/>
      </c>
      <c r="AP109" s="2" t="str">
        <f t="shared" si="161"/>
        <v/>
      </c>
      <c r="AQ109" s="2" t="str">
        <f t="shared" ref="AQ109:AQ155" si="218">IF(BT109="1",BV109,"")</f>
        <v/>
      </c>
      <c r="AR109" s="2" t="str">
        <f t="shared" ref="AR109:AR155" si="219">IF(CH109="1",CJ109,"")</f>
        <v/>
      </c>
      <c r="AS109" s="2" t="str">
        <f t="shared" ref="AS109:AS155" si="220">IF(CV109=1,CX109,"")</f>
        <v/>
      </c>
      <c r="AT109" s="2" t="str">
        <f t="shared" si="162"/>
        <v/>
      </c>
      <c r="AU109" s="2" t="str">
        <f t="shared" si="163"/>
        <v/>
      </c>
      <c r="AV109" s="2" t="str">
        <f t="shared" si="164"/>
        <v/>
      </c>
      <c r="AW109" s="2" t="str">
        <f t="shared" si="165"/>
        <v/>
      </c>
      <c r="AX109" s="2" t="str">
        <f t="shared" ref="AX109:AX155" si="221">UPPER(IF(BP109="W",BO109,IF(CD109="W",CC109," ")))</f>
        <v xml:space="preserve"> </v>
      </c>
      <c r="AY109" s="2" t="str">
        <f t="shared" ref="AY109:AY155" si="222">UPPER(IF(BP109="S",BO109,IF(CD109="S",CC109," ")))</f>
        <v xml:space="preserve"> </v>
      </c>
      <c r="AZ109" s="2" t="str">
        <f t="shared" ref="AZ109:AZ155" si="223">UPPER(IF(BP109="D",BO109,IF(CD109="D",CC109," ")))</f>
        <v xml:space="preserve"> </v>
      </c>
      <c r="BA109" s="2" t="str">
        <f t="shared" ref="BA109:BA155" si="224">UPPER(IF(BP109="DR",BO109,IF(CD109="DR",CC109," ")))</f>
        <v xml:space="preserve"> </v>
      </c>
      <c r="BB109" s="2"/>
      <c r="BC109" s="2" t="str">
        <f t="shared" ref="BC109:BC155" si="225">UPPER(IF(BU109="W",BV109,IF(CI109="W",CJ109,"")))</f>
        <v/>
      </c>
      <c r="BD109" s="2" t="str">
        <f t="shared" ref="BD109:BD155" si="226">UPPER(IF(BU109="S",BV109,IF(CI109="S",CJ109,"")))</f>
        <v/>
      </c>
      <c r="BE109" s="2" t="str">
        <f t="shared" ref="BE109:BE155" si="227">UPPER(IF(BU109="D",BV109,IF(CI109="D",CJ109,"")))</f>
        <v/>
      </c>
      <c r="BF109" s="2" t="str">
        <f t="shared" ref="BF109:BF155" si="228">UPPER(IF(BU109="DR",BV109,IF(CI109="DR",CJ109,"")))</f>
        <v/>
      </c>
      <c r="BJ109" s="11" t="str">
        <f t="shared" ref="BJ109:BJ155" si="229">BQ109&amp;CE109&amp;CS109</f>
        <v/>
      </c>
      <c r="BK109" s="13" t="str">
        <f t="shared" ref="BK109:BK155" si="230">BT109&amp;CH109&amp;CV109</f>
        <v/>
      </c>
      <c r="BL109" s="4" t="str">
        <f t="shared" ref="BL109:BL155" si="231">IF(B109=+$C$1,C109,"")</f>
        <v/>
      </c>
      <c r="BM109" s="4" t="str">
        <f t="shared" ref="BM109:BM155" si="232">IF(D109="7m得点","○",IF(D109="7m失敗","×",IF(D109="警告","W",IF(D109="退場","S",IF(D109="失格","D",IF(D109="失格報告書","DR",IF(D109="タイムアウト","T","")))))))</f>
        <v/>
      </c>
      <c r="BN109" s="4" t="str">
        <f t="shared" ref="BN109:BN155" si="233">IF(B109=+C$1,D109,"")</f>
        <v/>
      </c>
      <c r="BO109" s="7" t="str">
        <f t="shared" ref="BO109:BO155" si="234">IF(BL109=0,"",BL109)</f>
        <v/>
      </c>
      <c r="BP109" s="7" t="str">
        <f t="shared" ref="BP109:BP155" si="235">IF(B109=+$C$1,BM109,"")</f>
        <v/>
      </c>
      <c r="BQ109" s="7" t="str">
        <f t="shared" ref="BQ109:BQ155" si="236">IF(BP109="○","1",IF(BN109="得点","1",""))</f>
        <v/>
      </c>
      <c r="BR109" s="7" t="str">
        <f t="shared" ref="BR109:BR155" si="237">IF(B109=+$C$1,MID($E109,1,2),IF(B109="period",MID($E109,1,2),""))</f>
        <v/>
      </c>
      <c r="BS109" s="7" t="str">
        <f t="shared" ref="BS109:BS155" si="238">IF(B109=+$C$1,MID($E109,3,2),IF(B109="period",MID($E109,3,2),""))</f>
        <v/>
      </c>
      <c r="BT109" s="7" t="str">
        <f t="shared" ref="BT109:BT155" si="239">IF(B109=+$K$1,"",IF(BZ109="○","1",IF(BX109="1","1","")))</f>
        <v/>
      </c>
      <c r="BU109" s="7" t="str">
        <f t="shared" ref="BU109:BU155" si="240">IF(BY109="1","",BY109)</f>
        <v/>
      </c>
      <c r="BV109" s="7" t="str">
        <f t="shared" ref="BV109:BV155" si="241">IF(BW109=0,"",BW109)</f>
        <v/>
      </c>
      <c r="BW109" s="3" t="str">
        <f t="shared" ref="BW109:BW155" si="242">IF(B109=+$C$1,F109,"")</f>
        <v/>
      </c>
      <c r="BX109" s="4" t="str">
        <f t="shared" ref="BX109:BX155" si="243">IF(B109=+$C$1,BZ109,"")</f>
        <v/>
      </c>
      <c r="BY109" s="4" t="str">
        <f t="shared" ref="BY109:BY155" si="244">IF(B109=+$C$1,BZ109,"")</f>
        <v/>
      </c>
      <c r="BZ109" s="5" t="str">
        <f t="shared" ref="BZ109:BZ155" si="245">IF(G109="7m得点","○",IF(G109="7m失敗","×",IF(G109="警告","W",IF(G109="退場","S",IF(G109="失格","D",IF(G109="失格報告書","DR",IF(G109="得点","1",IF(G109="タイムアウト","T",""))))))))</f>
        <v/>
      </c>
      <c r="CA109" s="3" t="str">
        <f t="shared" ref="CA109:CA155" si="246">IF(B109=+$K$1,CL109,"")</f>
        <v/>
      </c>
      <c r="CB109" s="5" t="str">
        <f t="shared" ref="CB109:CB155" si="247">IF(B109=+$K$1,F109,"")</f>
        <v/>
      </c>
      <c r="CC109" s="7" t="str">
        <f t="shared" ref="CC109:CC155" si="248">IF(CB109=0,"",CB109)</f>
        <v/>
      </c>
      <c r="CD109" s="7" t="str">
        <f t="shared" ref="CD109:CD155" si="249">IF(CA109="","",IF(CA109="1","",CA109))</f>
        <v/>
      </c>
      <c r="CE109" s="7" t="str">
        <f t="shared" ref="CE109:CE155" si="250">IF(B109=+$C$1,"",IF(CL109="○","1",IF(CL109="1","1","")))</f>
        <v/>
      </c>
      <c r="CF109" s="7" t="str">
        <f t="shared" ref="CF109:CF155" si="251">IF(B109=+$K$1,MID($E109,1,2),"")</f>
        <v/>
      </c>
      <c r="CG109" s="7" t="str">
        <f t="shared" ref="CG109:CG155" si="252">IF(B109=+$K$1,MID($E109,3,2),"")</f>
        <v/>
      </c>
      <c r="CH109" s="7" t="str">
        <f t="shared" ref="CH109:CH155" si="253">IF(CI109="○","1",IF(CM109="得点","1",""))</f>
        <v/>
      </c>
      <c r="CI109" s="7" t="str">
        <f t="shared" ref="CI109:CI155" si="254">IF(B109=+$K$1,BM109,"")</f>
        <v/>
      </c>
      <c r="CJ109" s="7" t="str">
        <f t="shared" ref="CJ109:CJ155" si="255">IF(C109="","",IF(B109=+$K$1,C109,""))</f>
        <v/>
      </c>
      <c r="CK109" s="4"/>
      <c r="CL109" s="4" t="str">
        <f t="shared" ref="CL109:CL155" si="256">IF(G109="7m得点","○",IF(G109="7m失敗","×",IF(G109="警告","W",IF(G109="退場","S",IF(G109="失格","D",IF(G109="失格報告書","DR",IF(G109="得点","1",IF(G109="タイムアウト","T",""))))))))</f>
        <v/>
      </c>
      <c r="CM109" s="5" t="str">
        <f t="shared" ref="CM109:CM155" si="257">IF(B109=+$K$1,D109,"")</f>
        <v/>
      </c>
      <c r="CN109" s="1" t="str">
        <f t="shared" ref="CN109:CN155" si="258">MID(H109,1,1)</f>
        <v/>
      </c>
      <c r="CO109" s="150" t="str">
        <f t="shared" ref="CO109:CO155" si="259">MID(H109,2,1)</f>
        <v/>
      </c>
      <c r="CP109" s="150" t="str">
        <f t="shared" ref="CP109:CP155" si="260">MID(H109,3,1)</f>
        <v/>
      </c>
      <c r="CQ109" s="7" t="str">
        <f t="shared" ref="CQ109:CQ155" si="261">IF(CN109="1",CO109*10+CP109,"")</f>
        <v/>
      </c>
      <c r="CR109" s="7"/>
      <c r="CS109" s="7" t="str">
        <f t="shared" ref="CS109:CS155" si="262">IF(CQ109="","",1)</f>
        <v/>
      </c>
      <c r="CT109" s="7" t="str">
        <f t="shared" ref="CT109:CT155" si="263">IF(H109="","",MID(H109,4,2))</f>
        <v/>
      </c>
      <c r="CU109" s="7" t="str">
        <f t="shared" ref="CU109:CU155" si="264">IF(H109="","",MID(H109,6,2))</f>
        <v/>
      </c>
      <c r="CV109" s="7" t="str">
        <f t="shared" ref="CV109:CV155" si="265">IF(CX109="","",1)</f>
        <v/>
      </c>
      <c r="CW109" s="7"/>
      <c r="CX109" s="7" t="str">
        <f t="shared" ref="CX109:CX155" si="266">IF(CN109="2",CO109*10+CP109,"")</f>
        <v/>
      </c>
    </row>
    <row r="110" spans="1:102" ht="17.25" customHeight="1" x14ac:dyDescent="0.2">
      <c r="A110" s="37">
        <v>101</v>
      </c>
      <c r="B110" s="136"/>
      <c r="C110" s="42"/>
      <c r="D110" s="134"/>
      <c r="E110" s="40"/>
      <c r="F110" s="44"/>
      <c r="G110" s="134"/>
      <c r="I110" s="22" t="str">
        <f t="shared" si="209"/>
        <v/>
      </c>
      <c r="J110" s="23" t="str">
        <f t="shared" si="210"/>
        <v/>
      </c>
      <c r="K110" s="23" t="str">
        <f>IF(BJ110="1",COUNTIF(BJ$10:BJ110,"1"),"")</f>
        <v/>
      </c>
      <c r="L110" s="23" t="str">
        <f t="shared" si="211"/>
        <v/>
      </c>
      <c r="M110" s="23" t="str">
        <f t="shared" si="212"/>
        <v/>
      </c>
      <c r="N110" s="23" t="str">
        <f>IF(BK110="1",COUNTIF(BK$10:BK110,"1"),"")</f>
        <v/>
      </c>
      <c r="O110" s="23" t="str">
        <f t="shared" si="213"/>
        <v/>
      </c>
      <c r="P110" s="24" t="str">
        <f t="shared" si="214"/>
        <v/>
      </c>
      <c r="AJ110" s="2" t="str">
        <f t="shared" si="215"/>
        <v/>
      </c>
      <c r="AK110" s="2" t="str">
        <f t="shared" si="216"/>
        <v/>
      </c>
      <c r="AL110" s="2" t="str">
        <f t="shared" si="217"/>
        <v/>
      </c>
      <c r="AM110" s="2" t="str">
        <f t="shared" si="158"/>
        <v/>
      </c>
      <c r="AN110" s="2" t="str">
        <f t="shared" si="159"/>
        <v/>
      </c>
      <c r="AO110" s="2" t="str">
        <f t="shared" si="160"/>
        <v/>
      </c>
      <c r="AP110" s="2" t="str">
        <f t="shared" si="161"/>
        <v/>
      </c>
      <c r="AQ110" s="2" t="str">
        <f t="shared" si="218"/>
        <v/>
      </c>
      <c r="AR110" s="2" t="str">
        <f t="shared" si="219"/>
        <v/>
      </c>
      <c r="AS110" s="2" t="str">
        <f t="shared" si="220"/>
        <v/>
      </c>
      <c r="AT110" s="2" t="str">
        <f t="shared" si="162"/>
        <v/>
      </c>
      <c r="AU110" s="2" t="str">
        <f t="shared" si="163"/>
        <v/>
      </c>
      <c r="AV110" s="2" t="str">
        <f t="shared" si="164"/>
        <v/>
      </c>
      <c r="AW110" s="2" t="str">
        <f t="shared" si="165"/>
        <v/>
      </c>
      <c r="AX110" s="2" t="str">
        <f t="shared" si="221"/>
        <v xml:space="preserve"> </v>
      </c>
      <c r="AY110" s="2" t="str">
        <f t="shared" si="222"/>
        <v xml:space="preserve"> </v>
      </c>
      <c r="AZ110" s="2" t="str">
        <f t="shared" si="223"/>
        <v xml:space="preserve"> </v>
      </c>
      <c r="BA110" s="2" t="str">
        <f t="shared" si="224"/>
        <v xml:space="preserve"> </v>
      </c>
      <c r="BB110" s="2"/>
      <c r="BC110" s="2" t="str">
        <f t="shared" si="225"/>
        <v/>
      </c>
      <c r="BD110" s="2" t="str">
        <f t="shared" si="226"/>
        <v/>
      </c>
      <c r="BE110" s="2" t="str">
        <f t="shared" si="227"/>
        <v/>
      </c>
      <c r="BF110" s="2" t="str">
        <f t="shared" si="228"/>
        <v/>
      </c>
      <c r="BJ110" s="11" t="str">
        <f t="shared" si="229"/>
        <v/>
      </c>
      <c r="BK110" s="13" t="str">
        <f t="shared" si="230"/>
        <v/>
      </c>
      <c r="BL110" s="4" t="str">
        <f t="shared" si="231"/>
        <v/>
      </c>
      <c r="BM110" s="4" t="str">
        <f t="shared" si="232"/>
        <v/>
      </c>
      <c r="BN110" s="4" t="str">
        <f t="shared" si="233"/>
        <v/>
      </c>
      <c r="BO110" s="7" t="str">
        <f t="shared" si="234"/>
        <v/>
      </c>
      <c r="BP110" s="7" t="str">
        <f t="shared" si="235"/>
        <v/>
      </c>
      <c r="BQ110" s="7" t="str">
        <f t="shared" si="236"/>
        <v/>
      </c>
      <c r="BR110" s="7" t="str">
        <f t="shared" si="237"/>
        <v/>
      </c>
      <c r="BS110" s="7" t="str">
        <f t="shared" si="238"/>
        <v/>
      </c>
      <c r="BT110" s="7" t="str">
        <f t="shared" si="239"/>
        <v/>
      </c>
      <c r="BU110" s="7" t="str">
        <f t="shared" si="240"/>
        <v/>
      </c>
      <c r="BV110" s="7" t="str">
        <f t="shared" si="241"/>
        <v/>
      </c>
      <c r="BW110" s="3" t="str">
        <f t="shared" si="242"/>
        <v/>
      </c>
      <c r="BX110" s="4" t="str">
        <f t="shared" si="243"/>
        <v/>
      </c>
      <c r="BY110" s="4" t="str">
        <f t="shared" si="244"/>
        <v/>
      </c>
      <c r="BZ110" s="5" t="str">
        <f t="shared" si="245"/>
        <v/>
      </c>
      <c r="CA110" s="3" t="str">
        <f t="shared" si="246"/>
        <v/>
      </c>
      <c r="CB110" s="5" t="str">
        <f t="shared" si="247"/>
        <v/>
      </c>
      <c r="CC110" s="7" t="str">
        <f t="shared" si="248"/>
        <v/>
      </c>
      <c r="CD110" s="7" t="str">
        <f t="shared" si="249"/>
        <v/>
      </c>
      <c r="CE110" s="7" t="str">
        <f t="shared" si="250"/>
        <v/>
      </c>
      <c r="CF110" s="7" t="str">
        <f t="shared" si="251"/>
        <v/>
      </c>
      <c r="CG110" s="7" t="str">
        <f t="shared" si="252"/>
        <v/>
      </c>
      <c r="CH110" s="7" t="str">
        <f t="shared" si="253"/>
        <v/>
      </c>
      <c r="CI110" s="7" t="str">
        <f t="shared" si="254"/>
        <v/>
      </c>
      <c r="CJ110" s="7" t="str">
        <f t="shared" si="255"/>
        <v/>
      </c>
      <c r="CK110" s="4"/>
      <c r="CL110" s="4" t="str">
        <f t="shared" si="256"/>
        <v/>
      </c>
      <c r="CM110" s="5" t="str">
        <f t="shared" si="257"/>
        <v/>
      </c>
      <c r="CN110" s="1" t="str">
        <f t="shared" si="258"/>
        <v/>
      </c>
      <c r="CO110" s="150" t="str">
        <f t="shared" si="259"/>
        <v/>
      </c>
      <c r="CP110" s="150" t="str">
        <f t="shared" si="260"/>
        <v/>
      </c>
      <c r="CQ110" s="7" t="str">
        <f t="shared" si="261"/>
        <v/>
      </c>
      <c r="CR110" s="7"/>
      <c r="CS110" s="7" t="str">
        <f t="shared" si="262"/>
        <v/>
      </c>
      <c r="CT110" s="7" t="str">
        <f t="shared" si="263"/>
        <v/>
      </c>
      <c r="CU110" s="7" t="str">
        <f t="shared" si="264"/>
        <v/>
      </c>
      <c r="CV110" s="7" t="str">
        <f t="shared" si="265"/>
        <v/>
      </c>
      <c r="CW110" s="7"/>
      <c r="CX110" s="7" t="str">
        <f t="shared" si="266"/>
        <v/>
      </c>
    </row>
    <row r="111" spans="1:102" ht="17.25" customHeight="1" x14ac:dyDescent="0.2">
      <c r="A111" s="37">
        <v>102</v>
      </c>
      <c r="B111" s="136"/>
      <c r="C111" s="42"/>
      <c r="D111" s="134"/>
      <c r="E111" s="40"/>
      <c r="F111" s="44"/>
      <c r="G111" s="134"/>
      <c r="I111" s="22" t="str">
        <f t="shared" si="209"/>
        <v/>
      </c>
      <c r="J111" s="23" t="str">
        <f t="shared" si="210"/>
        <v/>
      </c>
      <c r="K111" s="23" t="str">
        <f>IF(BJ111="1",COUNTIF(BJ$10:BJ111,"1"),"")</f>
        <v/>
      </c>
      <c r="L111" s="23" t="str">
        <f t="shared" si="211"/>
        <v/>
      </c>
      <c r="M111" s="23" t="str">
        <f t="shared" si="212"/>
        <v/>
      </c>
      <c r="N111" s="23" t="str">
        <f>IF(BK111="1",COUNTIF(BK$10:BK111,"1"),"")</f>
        <v/>
      </c>
      <c r="O111" s="23" t="str">
        <f t="shared" si="213"/>
        <v/>
      </c>
      <c r="P111" s="24" t="str">
        <f t="shared" si="214"/>
        <v/>
      </c>
      <c r="AJ111" s="2" t="str">
        <f t="shared" si="215"/>
        <v/>
      </c>
      <c r="AK111" s="2" t="str">
        <f t="shared" si="216"/>
        <v/>
      </c>
      <c r="AL111" s="2" t="str">
        <f t="shared" si="217"/>
        <v/>
      </c>
      <c r="AM111" s="2" t="str">
        <f t="shared" si="158"/>
        <v/>
      </c>
      <c r="AN111" s="2" t="str">
        <f t="shared" si="159"/>
        <v/>
      </c>
      <c r="AO111" s="2" t="str">
        <f t="shared" si="160"/>
        <v/>
      </c>
      <c r="AP111" s="2" t="str">
        <f t="shared" si="161"/>
        <v/>
      </c>
      <c r="AQ111" s="2" t="str">
        <f t="shared" si="218"/>
        <v/>
      </c>
      <c r="AR111" s="2" t="str">
        <f t="shared" si="219"/>
        <v/>
      </c>
      <c r="AS111" s="2" t="str">
        <f t="shared" si="220"/>
        <v/>
      </c>
      <c r="AT111" s="2" t="str">
        <f t="shared" si="162"/>
        <v/>
      </c>
      <c r="AU111" s="2" t="str">
        <f t="shared" si="163"/>
        <v/>
      </c>
      <c r="AV111" s="2" t="str">
        <f t="shared" si="164"/>
        <v/>
      </c>
      <c r="AW111" s="2" t="str">
        <f t="shared" si="165"/>
        <v/>
      </c>
      <c r="AX111" s="2" t="str">
        <f t="shared" si="221"/>
        <v xml:space="preserve"> </v>
      </c>
      <c r="AY111" s="2" t="str">
        <f t="shared" si="222"/>
        <v xml:space="preserve"> </v>
      </c>
      <c r="AZ111" s="2" t="str">
        <f t="shared" si="223"/>
        <v xml:space="preserve"> </v>
      </c>
      <c r="BA111" s="2" t="str">
        <f t="shared" si="224"/>
        <v xml:space="preserve"> </v>
      </c>
      <c r="BB111" s="2"/>
      <c r="BC111" s="2" t="str">
        <f t="shared" si="225"/>
        <v/>
      </c>
      <c r="BD111" s="2" t="str">
        <f t="shared" si="226"/>
        <v/>
      </c>
      <c r="BE111" s="2" t="str">
        <f t="shared" si="227"/>
        <v/>
      </c>
      <c r="BF111" s="2" t="str">
        <f t="shared" si="228"/>
        <v/>
      </c>
      <c r="BJ111" s="11" t="str">
        <f t="shared" si="229"/>
        <v/>
      </c>
      <c r="BK111" s="13" t="str">
        <f t="shared" si="230"/>
        <v/>
      </c>
      <c r="BL111" s="4" t="str">
        <f t="shared" si="231"/>
        <v/>
      </c>
      <c r="BM111" s="4" t="str">
        <f t="shared" si="232"/>
        <v/>
      </c>
      <c r="BN111" s="4" t="str">
        <f t="shared" si="233"/>
        <v/>
      </c>
      <c r="BO111" s="7" t="str">
        <f t="shared" si="234"/>
        <v/>
      </c>
      <c r="BP111" s="7" t="str">
        <f t="shared" si="235"/>
        <v/>
      </c>
      <c r="BQ111" s="7" t="str">
        <f t="shared" si="236"/>
        <v/>
      </c>
      <c r="BR111" s="7" t="str">
        <f t="shared" si="237"/>
        <v/>
      </c>
      <c r="BS111" s="7" t="str">
        <f t="shared" si="238"/>
        <v/>
      </c>
      <c r="BT111" s="7" t="str">
        <f t="shared" si="239"/>
        <v/>
      </c>
      <c r="BU111" s="7" t="str">
        <f t="shared" si="240"/>
        <v/>
      </c>
      <c r="BV111" s="7" t="str">
        <f t="shared" si="241"/>
        <v/>
      </c>
      <c r="BW111" s="3" t="str">
        <f t="shared" si="242"/>
        <v/>
      </c>
      <c r="BX111" s="4" t="str">
        <f t="shared" si="243"/>
        <v/>
      </c>
      <c r="BY111" s="4" t="str">
        <f t="shared" si="244"/>
        <v/>
      </c>
      <c r="BZ111" s="5" t="str">
        <f t="shared" si="245"/>
        <v/>
      </c>
      <c r="CA111" s="3" t="str">
        <f t="shared" si="246"/>
        <v/>
      </c>
      <c r="CB111" s="5" t="str">
        <f t="shared" si="247"/>
        <v/>
      </c>
      <c r="CC111" s="7" t="str">
        <f t="shared" si="248"/>
        <v/>
      </c>
      <c r="CD111" s="7" t="str">
        <f t="shared" si="249"/>
        <v/>
      </c>
      <c r="CE111" s="7" t="str">
        <f t="shared" si="250"/>
        <v/>
      </c>
      <c r="CF111" s="7" t="str">
        <f t="shared" si="251"/>
        <v/>
      </c>
      <c r="CG111" s="7" t="str">
        <f t="shared" si="252"/>
        <v/>
      </c>
      <c r="CH111" s="7" t="str">
        <f t="shared" si="253"/>
        <v/>
      </c>
      <c r="CI111" s="7" t="str">
        <f t="shared" si="254"/>
        <v/>
      </c>
      <c r="CJ111" s="7" t="str">
        <f t="shared" si="255"/>
        <v/>
      </c>
      <c r="CK111" s="4"/>
      <c r="CL111" s="4" t="str">
        <f t="shared" si="256"/>
        <v/>
      </c>
      <c r="CM111" s="5" t="str">
        <f t="shared" si="257"/>
        <v/>
      </c>
      <c r="CN111" s="1" t="str">
        <f t="shared" si="258"/>
        <v/>
      </c>
      <c r="CO111" s="150" t="str">
        <f t="shared" si="259"/>
        <v/>
      </c>
      <c r="CP111" s="150" t="str">
        <f t="shared" si="260"/>
        <v/>
      </c>
      <c r="CQ111" s="7" t="str">
        <f t="shared" si="261"/>
        <v/>
      </c>
      <c r="CR111" s="7"/>
      <c r="CS111" s="7" t="str">
        <f t="shared" si="262"/>
        <v/>
      </c>
      <c r="CT111" s="7" t="str">
        <f t="shared" si="263"/>
        <v/>
      </c>
      <c r="CU111" s="7" t="str">
        <f t="shared" si="264"/>
        <v/>
      </c>
      <c r="CV111" s="7" t="str">
        <f t="shared" si="265"/>
        <v/>
      </c>
      <c r="CW111" s="7"/>
      <c r="CX111" s="7" t="str">
        <f t="shared" si="266"/>
        <v/>
      </c>
    </row>
    <row r="112" spans="1:102" ht="17.25" customHeight="1" x14ac:dyDescent="0.2">
      <c r="A112" s="37">
        <v>103</v>
      </c>
      <c r="B112" s="136"/>
      <c r="C112" s="42"/>
      <c r="D112" s="134"/>
      <c r="E112" s="40"/>
      <c r="F112" s="44"/>
      <c r="G112" s="134"/>
      <c r="I112" s="22" t="str">
        <f t="shared" si="209"/>
        <v/>
      </c>
      <c r="J112" s="23" t="str">
        <f t="shared" si="210"/>
        <v/>
      </c>
      <c r="K112" s="23" t="str">
        <f>IF(BJ112="1",COUNTIF(BJ$10:BJ112,"1"),"")</f>
        <v/>
      </c>
      <c r="L112" s="23" t="str">
        <f t="shared" si="211"/>
        <v/>
      </c>
      <c r="M112" s="23" t="str">
        <f t="shared" si="212"/>
        <v/>
      </c>
      <c r="N112" s="23" t="str">
        <f>IF(BK112="1",COUNTIF(BK$10:BK112,"1"),"")</f>
        <v/>
      </c>
      <c r="O112" s="23" t="str">
        <f t="shared" si="213"/>
        <v/>
      </c>
      <c r="P112" s="24" t="str">
        <f t="shared" si="214"/>
        <v/>
      </c>
      <c r="AJ112" s="2" t="str">
        <f t="shared" si="215"/>
        <v/>
      </c>
      <c r="AK112" s="2" t="str">
        <f t="shared" si="216"/>
        <v/>
      </c>
      <c r="AL112" s="2" t="str">
        <f t="shared" si="217"/>
        <v/>
      </c>
      <c r="AM112" s="2" t="str">
        <f t="shared" si="158"/>
        <v/>
      </c>
      <c r="AN112" s="2" t="str">
        <f t="shared" si="159"/>
        <v/>
      </c>
      <c r="AO112" s="2" t="str">
        <f t="shared" si="160"/>
        <v/>
      </c>
      <c r="AP112" s="2" t="str">
        <f t="shared" si="161"/>
        <v/>
      </c>
      <c r="AQ112" s="2" t="str">
        <f t="shared" si="218"/>
        <v/>
      </c>
      <c r="AR112" s="2" t="str">
        <f t="shared" si="219"/>
        <v/>
      </c>
      <c r="AS112" s="2" t="str">
        <f t="shared" si="220"/>
        <v/>
      </c>
      <c r="AT112" s="2" t="str">
        <f t="shared" si="162"/>
        <v/>
      </c>
      <c r="AU112" s="2" t="str">
        <f t="shared" si="163"/>
        <v/>
      </c>
      <c r="AV112" s="2" t="str">
        <f t="shared" si="164"/>
        <v/>
      </c>
      <c r="AW112" s="2" t="str">
        <f t="shared" si="165"/>
        <v/>
      </c>
      <c r="AX112" s="2" t="str">
        <f t="shared" si="221"/>
        <v xml:space="preserve"> </v>
      </c>
      <c r="AY112" s="2" t="str">
        <f t="shared" si="222"/>
        <v xml:space="preserve"> </v>
      </c>
      <c r="AZ112" s="2" t="str">
        <f t="shared" si="223"/>
        <v xml:space="preserve"> </v>
      </c>
      <c r="BA112" s="2" t="str">
        <f t="shared" si="224"/>
        <v xml:space="preserve"> </v>
      </c>
      <c r="BB112" s="2"/>
      <c r="BC112" s="2" t="str">
        <f t="shared" si="225"/>
        <v/>
      </c>
      <c r="BD112" s="2" t="str">
        <f t="shared" si="226"/>
        <v/>
      </c>
      <c r="BE112" s="2" t="str">
        <f t="shared" si="227"/>
        <v/>
      </c>
      <c r="BF112" s="2" t="str">
        <f t="shared" si="228"/>
        <v/>
      </c>
      <c r="BJ112" s="11" t="str">
        <f t="shared" si="229"/>
        <v/>
      </c>
      <c r="BK112" s="13" t="str">
        <f t="shared" si="230"/>
        <v/>
      </c>
      <c r="BL112" s="4" t="str">
        <f t="shared" si="231"/>
        <v/>
      </c>
      <c r="BM112" s="4" t="str">
        <f t="shared" si="232"/>
        <v/>
      </c>
      <c r="BN112" s="4" t="str">
        <f t="shared" si="233"/>
        <v/>
      </c>
      <c r="BO112" s="7" t="str">
        <f t="shared" si="234"/>
        <v/>
      </c>
      <c r="BP112" s="7" t="str">
        <f t="shared" si="235"/>
        <v/>
      </c>
      <c r="BQ112" s="7" t="str">
        <f t="shared" si="236"/>
        <v/>
      </c>
      <c r="BR112" s="7" t="str">
        <f t="shared" si="237"/>
        <v/>
      </c>
      <c r="BS112" s="7" t="str">
        <f t="shared" si="238"/>
        <v/>
      </c>
      <c r="BT112" s="7" t="str">
        <f t="shared" si="239"/>
        <v/>
      </c>
      <c r="BU112" s="7" t="str">
        <f t="shared" si="240"/>
        <v/>
      </c>
      <c r="BV112" s="7" t="str">
        <f t="shared" si="241"/>
        <v/>
      </c>
      <c r="BW112" s="3" t="str">
        <f t="shared" si="242"/>
        <v/>
      </c>
      <c r="BX112" s="4" t="str">
        <f t="shared" si="243"/>
        <v/>
      </c>
      <c r="BY112" s="4" t="str">
        <f t="shared" si="244"/>
        <v/>
      </c>
      <c r="BZ112" s="5" t="str">
        <f t="shared" si="245"/>
        <v/>
      </c>
      <c r="CA112" s="3" t="str">
        <f t="shared" si="246"/>
        <v/>
      </c>
      <c r="CB112" s="5" t="str">
        <f t="shared" si="247"/>
        <v/>
      </c>
      <c r="CC112" s="7" t="str">
        <f t="shared" si="248"/>
        <v/>
      </c>
      <c r="CD112" s="7" t="str">
        <f t="shared" si="249"/>
        <v/>
      </c>
      <c r="CE112" s="7" t="str">
        <f t="shared" si="250"/>
        <v/>
      </c>
      <c r="CF112" s="7" t="str">
        <f t="shared" si="251"/>
        <v/>
      </c>
      <c r="CG112" s="7" t="str">
        <f t="shared" si="252"/>
        <v/>
      </c>
      <c r="CH112" s="7" t="str">
        <f t="shared" si="253"/>
        <v/>
      </c>
      <c r="CI112" s="7" t="str">
        <f t="shared" si="254"/>
        <v/>
      </c>
      <c r="CJ112" s="7" t="str">
        <f t="shared" si="255"/>
        <v/>
      </c>
      <c r="CK112" s="4"/>
      <c r="CL112" s="4" t="str">
        <f t="shared" si="256"/>
        <v/>
      </c>
      <c r="CM112" s="5" t="str">
        <f t="shared" si="257"/>
        <v/>
      </c>
      <c r="CN112" s="1" t="str">
        <f t="shared" si="258"/>
        <v/>
      </c>
      <c r="CO112" s="150" t="str">
        <f t="shared" si="259"/>
        <v/>
      </c>
      <c r="CP112" s="150" t="str">
        <f t="shared" si="260"/>
        <v/>
      </c>
      <c r="CQ112" s="7" t="str">
        <f t="shared" si="261"/>
        <v/>
      </c>
      <c r="CR112" s="7"/>
      <c r="CS112" s="7" t="str">
        <f t="shared" si="262"/>
        <v/>
      </c>
      <c r="CT112" s="7" t="str">
        <f t="shared" si="263"/>
        <v/>
      </c>
      <c r="CU112" s="7" t="str">
        <f t="shared" si="264"/>
        <v/>
      </c>
      <c r="CV112" s="7" t="str">
        <f t="shared" si="265"/>
        <v/>
      </c>
      <c r="CW112" s="7"/>
      <c r="CX112" s="7" t="str">
        <f t="shared" si="266"/>
        <v/>
      </c>
    </row>
    <row r="113" spans="1:102" ht="17.25" customHeight="1" x14ac:dyDescent="0.2">
      <c r="A113" s="37">
        <v>104</v>
      </c>
      <c r="B113" s="136"/>
      <c r="C113" s="42"/>
      <c r="D113" s="134"/>
      <c r="E113" s="40"/>
      <c r="F113" s="44"/>
      <c r="G113" s="134"/>
      <c r="I113" s="22" t="str">
        <f t="shared" si="209"/>
        <v/>
      </c>
      <c r="J113" s="23" t="str">
        <f t="shared" si="210"/>
        <v/>
      </c>
      <c r="K113" s="23" t="str">
        <f>IF(BJ113="1",COUNTIF(BJ$10:BJ113,"1"),"")</f>
        <v/>
      </c>
      <c r="L113" s="23" t="str">
        <f t="shared" si="211"/>
        <v/>
      </c>
      <c r="M113" s="23" t="str">
        <f t="shared" si="212"/>
        <v/>
      </c>
      <c r="N113" s="23" t="str">
        <f>IF(BK113="1",COUNTIF(BK$10:BK113,"1"),"")</f>
        <v/>
      </c>
      <c r="O113" s="23" t="str">
        <f t="shared" si="213"/>
        <v/>
      </c>
      <c r="P113" s="24" t="str">
        <f t="shared" si="214"/>
        <v/>
      </c>
      <c r="AJ113" s="2" t="str">
        <f t="shared" si="215"/>
        <v/>
      </c>
      <c r="AK113" s="2" t="str">
        <f t="shared" si="216"/>
        <v/>
      </c>
      <c r="AL113" s="2" t="str">
        <f t="shared" si="217"/>
        <v/>
      </c>
      <c r="AM113" s="2" t="str">
        <f t="shared" si="158"/>
        <v/>
      </c>
      <c r="AN113" s="2" t="str">
        <f t="shared" si="159"/>
        <v/>
      </c>
      <c r="AO113" s="2" t="str">
        <f t="shared" si="160"/>
        <v/>
      </c>
      <c r="AP113" s="2" t="str">
        <f t="shared" si="161"/>
        <v/>
      </c>
      <c r="AQ113" s="2" t="str">
        <f t="shared" si="218"/>
        <v/>
      </c>
      <c r="AR113" s="2" t="str">
        <f t="shared" si="219"/>
        <v/>
      </c>
      <c r="AS113" s="2" t="str">
        <f t="shared" si="220"/>
        <v/>
      </c>
      <c r="AT113" s="2" t="str">
        <f t="shared" si="162"/>
        <v/>
      </c>
      <c r="AU113" s="2" t="str">
        <f t="shared" si="163"/>
        <v/>
      </c>
      <c r="AV113" s="2" t="str">
        <f t="shared" si="164"/>
        <v/>
      </c>
      <c r="AW113" s="2" t="str">
        <f t="shared" si="165"/>
        <v/>
      </c>
      <c r="AX113" s="2" t="str">
        <f t="shared" si="221"/>
        <v xml:space="preserve"> </v>
      </c>
      <c r="AY113" s="2" t="str">
        <f t="shared" si="222"/>
        <v xml:space="preserve"> </v>
      </c>
      <c r="AZ113" s="2" t="str">
        <f t="shared" si="223"/>
        <v xml:space="preserve"> </v>
      </c>
      <c r="BA113" s="2" t="str">
        <f t="shared" si="224"/>
        <v xml:space="preserve"> </v>
      </c>
      <c r="BB113" s="2"/>
      <c r="BC113" s="2" t="str">
        <f t="shared" si="225"/>
        <v/>
      </c>
      <c r="BD113" s="2" t="str">
        <f t="shared" si="226"/>
        <v/>
      </c>
      <c r="BE113" s="2" t="str">
        <f t="shared" si="227"/>
        <v/>
      </c>
      <c r="BF113" s="2" t="str">
        <f t="shared" si="228"/>
        <v/>
      </c>
      <c r="BJ113" s="11" t="str">
        <f t="shared" si="229"/>
        <v/>
      </c>
      <c r="BK113" s="13" t="str">
        <f t="shared" si="230"/>
        <v/>
      </c>
      <c r="BL113" s="4" t="str">
        <f t="shared" si="231"/>
        <v/>
      </c>
      <c r="BM113" s="4" t="str">
        <f t="shared" si="232"/>
        <v/>
      </c>
      <c r="BN113" s="4" t="str">
        <f t="shared" si="233"/>
        <v/>
      </c>
      <c r="BO113" s="7" t="str">
        <f t="shared" si="234"/>
        <v/>
      </c>
      <c r="BP113" s="7" t="str">
        <f t="shared" si="235"/>
        <v/>
      </c>
      <c r="BQ113" s="7" t="str">
        <f t="shared" si="236"/>
        <v/>
      </c>
      <c r="BR113" s="7" t="str">
        <f t="shared" si="237"/>
        <v/>
      </c>
      <c r="BS113" s="7" t="str">
        <f t="shared" si="238"/>
        <v/>
      </c>
      <c r="BT113" s="7" t="str">
        <f t="shared" si="239"/>
        <v/>
      </c>
      <c r="BU113" s="7" t="str">
        <f t="shared" si="240"/>
        <v/>
      </c>
      <c r="BV113" s="7" t="str">
        <f t="shared" si="241"/>
        <v/>
      </c>
      <c r="BW113" s="3" t="str">
        <f t="shared" si="242"/>
        <v/>
      </c>
      <c r="BX113" s="4" t="str">
        <f t="shared" si="243"/>
        <v/>
      </c>
      <c r="BY113" s="4" t="str">
        <f t="shared" si="244"/>
        <v/>
      </c>
      <c r="BZ113" s="5" t="str">
        <f t="shared" si="245"/>
        <v/>
      </c>
      <c r="CA113" s="3" t="str">
        <f t="shared" si="246"/>
        <v/>
      </c>
      <c r="CB113" s="5" t="str">
        <f t="shared" si="247"/>
        <v/>
      </c>
      <c r="CC113" s="7" t="str">
        <f t="shared" si="248"/>
        <v/>
      </c>
      <c r="CD113" s="7" t="str">
        <f t="shared" si="249"/>
        <v/>
      </c>
      <c r="CE113" s="7" t="str">
        <f t="shared" si="250"/>
        <v/>
      </c>
      <c r="CF113" s="7" t="str">
        <f t="shared" si="251"/>
        <v/>
      </c>
      <c r="CG113" s="7" t="str">
        <f t="shared" si="252"/>
        <v/>
      </c>
      <c r="CH113" s="7" t="str">
        <f t="shared" si="253"/>
        <v/>
      </c>
      <c r="CI113" s="7" t="str">
        <f t="shared" si="254"/>
        <v/>
      </c>
      <c r="CJ113" s="7" t="str">
        <f t="shared" si="255"/>
        <v/>
      </c>
      <c r="CK113" s="4"/>
      <c r="CL113" s="4" t="str">
        <f t="shared" si="256"/>
        <v/>
      </c>
      <c r="CM113" s="5" t="str">
        <f t="shared" si="257"/>
        <v/>
      </c>
      <c r="CN113" s="1" t="str">
        <f t="shared" si="258"/>
        <v/>
      </c>
      <c r="CO113" s="150" t="str">
        <f t="shared" si="259"/>
        <v/>
      </c>
      <c r="CP113" s="150" t="str">
        <f t="shared" si="260"/>
        <v/>
      </c>
      <c r="CQ113" s="7" t="str">
        <f t="shared" si="261"/>
        <v/>
      </c>
      <c r="CR113" s="7"/>
      <c r="CS113" s="7" t="str">
        <f t="shared" si="262"/>
        <v/>
      </c>
      <c r="CT113" s="7" t="str">
        <f t="shared" si="263"/>
        <v/>
      </c>
      <c r="CU113" s="7" t="str">
        <f t="shared" si="264"/>
        <v/>
      </c>
      <c r="CV113" s="7" t="str">
        <f t="shared" si="265"/>
        <v/>
      </c>
      <c r="CW113" s="7"/>
      <c r="CX113" s="7" t="str">
        <f t="shared" si="266"/>
        <v/>
      </c>
    </row>
    <row r="114" spans="1:102" ht="15" customHeight="1" x14ac:dyDescent="0.2">
      <c r="A114" s="37">
        <v>105</v>
      </c>
      <c r="B114" s="136"/>
      <c r="C114" s="42"/>
      <c r="D114" s="134"/>
      <c r="E114" s="40"/>
      <c r="F114" s="44"/>
      <c r="G114" s="134"/>
      <c r="I114" s="22" t="str">
        <f t="shared" si="209"/>
        <v/>
      </c>
      <c r="J114" s="23" t="str">
        <f t="shared" si="210"/>
        <v/>
      </c>
      <c r="K114" s="23" t="str">
        <f>IF(BJ114="1",COUNTIF(BJ$10:BJ114,"1"),"")</f>
        <v/>
      </c>
      <c r="L114" s="23" t="str">
        <f t="shared" si="211"/>
        <v/>
      </c>
      <c r="M114" s="23" t="str">
        <f t="shared" si="212"/>
        <v/>
      </c>
      <c r="N114" s="23" t="str">
        <f>IF(BK114="1",COUNTIF(BK$10:BK114,"1"),"")</f>
        <v/>
      </c>
      <c r="O114" s="23" t="str">
        <f t="shared" si="213"/>
        <v/>
      </c>
      <c r="P114" s="24" t="str">
        <f t="shared" si="214"/>
        <v/>
      </c>
      <c r="AJ114" s="2" t="str">
        <f t="shared" si="215"/>
        <v/>
      </c>
      <c r="AK114" s="2" t="str">
        <f t="shared" si="216"/>
        <v/>
      </c>
      <c r="AL114" s="2" t="str">
        <f t="shared" si="217"/>
        <v/>
      </c>
      <c r="AM114" s="2" t="str">
        <f t="shared" si="158"/>
        <v/>
      </c>
      <c r="AN114" s="2" t="str">
        <f t="shared" si="159"/>
        <v/>
      </c>
      <c r="AO114" s="2" t="str">
        <f t="shared" si="160"/>
        <v/>
      </c>
      <c r="AP114" s="2" t="str">
        <f t="shared" si="161"/>
        <v/>
      </c>
      <c r="AQ114" s="2" t="str">
        <f t="shared" si="218"/>
        <v/>
      </c>
      <c r="AR114" s="2" t="str">
        <f t="shared" si="219"/>
        <v/>
      </c>
      <c r="AS114" s="2" t="str">
        <f t="shared" si="220"/>
        <v/>
      </c>
      <c r="AT114" s="2" t="str">
        <f t="shared" si="162"/>
        <v/>
      </c>
      <c r="AU114" s="2" t="str">
        <f t="shared" si="163"/>
        <v/>
      </c>
      <c r="AV114" s="2" t="str">
        <f t="shared" si="164"/>
        <v/>
      </c>
      <c r="AW114" s="2" t="str">
        <f t="shared" si="165"/>
        <v/>
      </c>
      <c r="AX114" s="2" t="str">
        <f t="shared" si="221"/>
        <v xml:space="preserve"> </v>
      </c>
      <c r="AY114" s="2" t="str">
        <f t="shared" si="222"/>
        <v xml:space="preserve"> </v>
      </c>
      <c r="AZ114" s="2" t="str">
        <f t="shared" si="223"/>
        <v xml:space="preserve"> </v>
      </c>
      <c r="BA114" s="2" t="str">
        <f t="shared" si="224"/>
        <v xml:space="preserve"> </v>
      </c>
      <c r="BB114" s="2"/>
      <c r="BC114" s="2" t="str">
        <f t="shared" si="225"/>
        <v/>
      </c>
      <c r="BD114" s="2" t="str">
        <f t="shared" si="226"/>
        <v/>
      </c>
      <c r="BE114" s="2" t="str">
        <f t="shared" si="227"/>
        <v/>
      </c>
      <c r="BF114" s="2" t="str">
        <f t="shared" si="228"/>
        <v/>
      </c>
      <c r="BJ114" s="11" t="str">
        <f t="shared" si="229"/>
        <v/>
      </c>
      <c r="BK114" s="13" t="str">
        <f t="shared" si="230"/>
        <v/>
      </c>
      <c r="BL114" s="4" t="str">
        <f t="shared" si="231"/>
        <v/>
      </c>
      <c r="BM114" s="4" t="str">
        <f t="shared" si="232"/>
        <v/>
      </c>
      <c r="BN114" s="4" t="str">
        <f t="shared" si="233"/>
        <v/>
      </c>
      <c r="BO114" s="7" t="str">
        <f t="shared" si="234"/>
        <v/>
      </c>
      <c r="BP114" s="7" t="str">
        <f t="shared" si="235"/>
        <v/>
      </c>
      <c r="BQ114" s="7" t="str">
        <f t="shared" si="236"/>
        <v/>
      </c>
      <c r="BR114" s="7" t="str">
        <f t="shared" si="237"/>
        <v/>
      </c>
      <c r="BS114" s="7" t="str">
        <f t="shared" si="238"/>
        <v/>
      </c>
      <c r="BT114" s="7" t="str">
        <f t="shared" si="239"/>
        <v/>
      </c>
      <c r="BU114" s="7" t="str">
        <f t="shared" si="240"/>
        <v/>
      </c>
      <c r="BV114" s="7" t="str">
        <f t="shared" si="241"/>
        <v/>
      </c>
      <c r="BW114" s="3" t="str">
        <f t="shared" si="242"/>
        <v/>
      </c>
      <c r="BX114" s="4" t="str">
        <f t="shared" si="243"/>
        <v/>
      </c>
      <c r="BY114" s="4" t="str">
        <f t="shared" si="244"/>
        <v/>
      </c>
      <c r="BZ114" s="5" t="str">
        <f t="shared" si="245"/>
        <v/>
      </c>
      <c r="CA114" s="3" t="str">
        <f t="shared" si="246"/>
        <v/>
      </c>
      <c r="CB114" s="5" t="str">
        <f t="shared" si="247"/>
        <v/>
      </c>
      <c r="CC114" s="7" t="str">
        <f t="shared" si="248"/>
        <v/>
      </c>
      <c r="CD114" s="7" t="str">
        <f t="shared" si="249"/>
        <v/>
      </c>
      <c r="CE114" s="7" t="str">
        <f t="shared" si="250"/>
        <v/>
      </c>
      <c r="CF114" s="7" t="str">
        <f t="shared" si="251"/>
        <v/>
      </c>
      <c r="CG114" s="7" t="str">
        <f t="shared" si="252"/>
        <v/>
      </c>
      <c r="CH114" s="7" t="str">
        <f t="shared" si="253"/>
        <v/>
      </c>
      <c r="CI114" s="7" t="str">
        <f t="shared" si="254"/>
        <v/>
      </c>
      <c r="CJ114" s="7" t="str">
        <f t="shared" si="255"/>
        <v/>
      </c>
      <c r="CK114" s="4"/>
      <c r="CL114" s="4" t="str">
        <f t="shared" si="256"/>
        <v/>
      </c>
      <c r="CM114" s="5" t="str">
        <f t="shared" si="257"/>
        <v/>
      </c>
      <c r="CN114" s="1" t="str">
        <f t="shared" si="258"/>
        <v/>
      </c>
      <c r="CO114" s="150" t="str">
        <f t="shared" si="259"/>
        <v/>
      </c>
      <c r="CP114" s="150" t="str">
        <f t="shared" si="260"/>
        <v/>
      </c>
      <c r="CQ114" s="7" t="str">
        <f t="shared" si="261"/>
        <v/>
      </c>
      <c r="CR114" s="7"/>
      <c r="CS114" s="7" t="str">
        <f t="shared" si="262"/>
        <v/>
      </c>
      <c r="CT114" s="7" t="str">
        <f t="shared" si="263"/>
        <v/>
      </c>
      <c r="CU114" s="7" t="str">
        <f t="shared" si="264"/>
        <v/>
      </c>
      <c r="CV114" s="7" t="str">
        <f t="shared" si="265"/>
        <v/>
      </c>
      <c r="CW114" s="7"/>
      <c r="CX114" s="7" t="str">
        <f t="shared" si="266"/>
        <v/>
      </c>
    </row>
    <row r="115" spans="1:102" ht="15" customHeight="1" x14ac:dyDescent="0.2">
      <c r="A115" s="37">
        <v>106</v>
      </c>
      <c r="B115" s="136"/>
      <c r="C115" s="42"/>
      <c r="D115" s="134"/>
      <c r="E115" s="40"/>
      <c r="F115" s="44"/>
      <c r="G115" s="134"/>
      <c r="H115" s="2"/>
      <c r="I115" s="22" t="str">
        <f t="shared" si="209"/>
        <v/>
      </c>
      <c r="J115" s="23" t="str">
        <f t="shared" si="210"/>
        <v/>
      </c>
      <c r="K115" s="23" t="str">
        <f>IF(BJ115="1",COUNTIF(BJ$10:BJ115,"1"),"")</f>
        <v/>
      </c>
      <c r="L115" s="23" t="str">
        <f t="shared" si="211"/>
        <v/>
      </c>
      <c r="M115" s="23" t="str">
        <f t="shared" si="212"/>
        <v/>
      </c>
      <c r="N115" s="23" t="str">
        <f>IF(BK115="1",COUNTIF(BK$10:BK115,"1"),"")</f>
        <v/>
      </c>
      <c r="O115" s="23" t="str">
        <f t="shared" si="213"/>
        <v/>
      </c>
      <c r="P115" s="24" t="str">
        <f t="shared" si="214"/>
        <v/>
      </c>
      <c r="AJ115" s="2" t="str">
        <f t="shared" si="215"/>
        <v/>
      </c>
      <c r="AK115" s="2" t="str">
        <f t="shared" si="216"/>
        <v/>
      </c>
      <c r="AL115" s="2" t="str">
        <f t="shared" si="217"/>
        <v/>
      </c>
      <c r="AM115" s="2" t="str">
        <f t="shared" si="158"/>
        <v/>
      </c>
      <c r="AN115" s="2" t="str">
        <f t="shared" si="159"/>
        <v/>
      </c>
      <c r="AO115" s="2" t="str">
        <f t="shared" si="160"/>
        <v/>
      </c>
      <c r="AP115" s="2" t="str">
        <f t="shared" si="161"/>
        <v/>
      </c>
      <c r="AQ115" s="2" t="str">
        <f t="shared" si="218"/>
        <v/>
      </c>
      <c r="AR115" s="2" t="str">
        <f t="shared" si="219"/>
        <v/>
      </c>
      <c r="AS115" s="2" t="str">
        <f t="shared" si="220"/>
        <v/>
      </c>
      <c r="AT115" s="2" t="str">
        <f t="shared" si="162"/>
        <v/>
      </c>
      <c r="AU115" s="2" t="str">
        <f t="shared" si="163"/>
        <v/>
      </c>
      <c r="AV115" s="2" t="str">
        <f t="shared" si="164"/>
        <v/>
      </c>
      <c r="AW115" s="2" t="str">
        <f t="shared" si="165"/>
        <v/>
      </c>
      <c r="AX115" s="2" t="str">
        <f t="shared" si="221"/>
        <v xml:space="preserve"> </v>
      </c>
      <c r="AY115" s="2" t="str">
        <f t="shared" si="222"/>
        <v xml:space="preserve"> </v>
      </c>
      <c r="AZ115" s="2" t="str">
        <f t="shared" si="223"/>
        <v xml:space="preserve"> </v>
      </c>
      <c r="BA115" s="2" t="str">
        <f t="shared" si="224"/>
        <v xml:space="preserve"> </v>
      </c>
      <c r="BB115" s="2"/>
      <c r="BC115" s="2" t="str">
        <f t="shared" si="225"/>
        <v/>
      </c>
      <c r="BD115" s="2" t="str">
        <f t="shared" si="226"/>
        <v/>
      </c>
      <c r="BE115" s="2" t="str">
        <f t="shared" si="227"/>
        <v/>
      </c>
      <c r="BF115" s="2" t="str">
        <f t="shared" si="228"/>
        <v/>
      </c>
      <c r="BJ115" s="11" t="str">
        <f t="shared" si="229"/>
        <v/>
      </c>
      <c r="BK115" s="13" t="str">
        <f t="shared" si="230"/>
        <v/>
      </c>
      <c r="BL115" s="4" t="str">
        <f t="shared" si="231"/>
        <v/>
      </c>
      <c r="BM115" s="4" t="str">
        <f t="shared" si="232"/>
        <v/>
      </c>
      <c r="BN115" s="4" t="str">
        <f t="shared" si="233"/>
        <v/>
      </c>
      <c r="BO115" s="7" t="str">
        <f t="shared" si="234"/>
        <v/>
      </c>
      <c r="BP115" s="7" t="str">
        <f t="shared" si="235"/>
        <v/>
      </c>
      <c r="BQ115" s="7" t="str">
        <f t="shared" si="236"/>
        <v/>
      </c>
      <c r="BR115" s="7" t="str">
        <f t="shared" si="237"/>
        <v/>
      </c>
      <c r="BS115" s="7" t="str">
        <f t="shared" si="238"/>
        <v/>
      </c>
      <c r="BT115" s="7" t="str">
        <f t="shared" si="239"/>
        <v/>
      </c>
      <c r="BU115" s="7" t="str">
        <f t="shared" si="240"/>
        <v/>
      </c>
      <c r="BV115" s="7" t="str">
        <f t="shared" si="241"/>
        <v/>
      </c>
      <c r="BW115" s="3" t="str">
        <f t="shared" si="242"/>
        <v/>
      </c>
      <c r="BX115" s="4" t="str">
        <f t="shared" si="243"/>
        <v/>
      </c>
      <c r="BY115" s="4" t="str">
        <f t="shared" si="244"/>
        <v/>
      </c>
      <c r="BZ115" s="5" t="str">
        <f t="shared" si="245"/>
        <v/>
      </c>
      <c r="CA115" s="3" t="str">
        <f t="shared" si="246"/>
        <v/>
      </c>
      <c r="CB115" s="5" t="str">
        <f t="shared" si="247"/>
        <v/>
      </c>
      <c r="CC115" s="7" t="str">
        <f t="shared" si="248"/>
        <v/>
      </c>
      <c r="CD115" s="7" t="str">
        <f t="shared" si="249"/>
        <v/>
      </c>
      <c r="CE115" s="7" t="str">
        <f t="shared" si="250"/>
        <v/>
      </c>
      <c r="CF115" s="7" t="str">
        <f t="shared" si="251"/>
        <v/>
      </c>
      <c r="CG115" s="7" t="str">
        <f t="shared" si="252"/>
        <v/>
      </c>
      <c r="CH115" s="7" t="str">
        <f t="shared" si="253"/>
        <v/>
      </c>
      <c r="CI115" s="7" t="str">
        <f t="shared" si="254"/>
        <v/>
      </c>
      <c r="CJ115" s="7" t="str">
        <f t="shared" si="255"/>
        <v/>
      </c>
      <c r="CK115" s="4"/>
      <c r="CL115" s="4" t="str">
        <f t="shared" si="256"/>
        <v/>
      </c>
      <c r="CM115" s="5" t="str">
        <f t="shared" si="257"/>
        <v/>
      </c>
      <c r="CN115" s="1" t="str">
        <f t="shared" si="258"/>
        <v/>
      </c>
      <c r="CO115" s="150" t="str">
        <f t="shared" si="259"/>
        <v/>
      </c>
      <c r="CP115" s="150" t="str">
        <f t="shared" si="260"/>
        <v/>
      </c>
      <c r="CQ115" s="7" t="str">
        <f t="shared" si="261"/>
        <v/>
      </c>
      <c r="CR115" s="7"/>
      <c r="CS115" s="7" t="str">
        <f t="shared" si="262"/>
        <v/>
      </c>
      <c r="CT115" s="7" t="str">
        <f t="shared" si="263"/>
        <v/>
      </c>
      <c r="CU115" s="7" t="str">
        <f t="shared" si="264"/>
        <v/>
      </c>
      <c r="CV115" s="7" t="str">
        <f t="shared" si="265"/>
        <v/>
      </c>
      <c r="CW115" s="7"/>
      <c r="CX115" s="7" t="str">
        <f t="shared" si="266"/>
        <v/>
      </c>
    </row>
    <row r="116" spans="1:102" ht="15" customHeight="1" x14ac:dyDescent="0.2">
      <c r="A116" s="37">
        <v>107</v>
      </c>
      <c r="B116" s="136"/>
      <c r="C116" s="42"/>
      <c r="D116" s="134"/>
      <c r="E116" s="40"/>
      <c r="F116" s="44"/>
      <c r="G116" s="134"/>
      <c r="H116" s="2"/>
      <c r="I116" s="22" t="str">
        <f t="shared" si="209"/>
        <v/>
      </c>
      <c r="J116" s="23" t="str">
        <f t="shared" si="210"/>
        <v/>
      </c>
      <c r="K116" s="23" t="str">
        <f>IF(BJ116="1",COUNTIF(BJ$10:BJ116,"1"),"")</f>
        <v/>
      </c>
      <c r="L116" s="23" t="str">
        <f t="shared" si="211"/>
        <v/>
      </c>
      <c r="M116" s="23" t="str">
        <f t="shared" si="212"/>
        <v/>
      </c>
      <c r="N116" s="23" t="str">
        <f>IF(BK116="1",COUNTIF(BK$10:BK116,"1"),"")</f>
        <v/>
      </c>
      <c r="O116" s="23" t="str">
        <f t="shared" si="213"/>
        <v/>
      </c>
      <c r="P116" s="24" t="str">
        <f t="shared" si="214"/>
        <v/>
      </c>
      <c r="AJ116" s="2" t="str">
        <f t="shared" si="215"/>
        <v/>
      </c>
      <c r="AK116" s="2" t="str">
        <f t="shared" si="216"/>
        <v/>
      </c>
      <c r="AL116" s="2" t="str">
        <f t="shared" si="217"/>
        <v/>
      </c>
      <c r="AM116" s="2" t="str">
        <f t="shared" si="158"/>
        <v/>
      </c>
      <c r="AN116" s="2" t="str">
        <f t="shared" si="159"/>
        <v/>
      </c>
      <c r="AO116" s="2" t="str">
        <f t="shared" si="160"/>
        <v/>
      </c>
      <c r="AP116" s="2" t="str">
        <f t="shared" si="161"/>
        <v/>
      </c>
      <c r="AQ116" s="2" t="str">
        <f t="shared" si="218"/>
        <v/>
      </c>
      <c r="AR116" s="2" t="str">
        <f t="shared" si="219"/>
        <v/>
      </c>
      <c r="AS116" s="2" t="str">
        <f t="shared" si="220"/>
        <v/>
      </c>
      <c r="AT116" s="2" t="str">
        <f t="shared" si="162"/>
        <v/>
      </c>
      <c r="AU116" s="2" t="str">
        <f t="shared" si="163"/>
        <v/>
      </c>
      <c r="AV116" s="2" t="str">
        <f t="shared" si="164"/>
        <v/>
      </c>
      <c r="AW116" s="2" t="str">
        <f t="shared" si="165"/>
        <v/>
      </c>
      <c r="AX116" s="2" t="str">
        <f t="shared" si="221"/>
        <v xml:space="preserve"> </v>
      </c>
      <c r="AY116" s="2" t="str">
        <f t="shared" si="222"/>
        <v xml:space="preserve"> </v>
      </c>
      <c r="AZ116" s="2" t="str">
        <f t="shared" si="223"/>
        <v xml:space="preserve"> </v>
      </c>
      <c r="BA116" s="2" t="str">
        <f t="shared" si="224"/>
        <v xml:space="preserve"> </v>
      </c>
      <c r="BB116" s="2"/>
      <c r="BC116" s="2" t="str">
        <f t="shared" si="225"/>
        <v/>
      </c>
      <c r="BD116" s="2" t="str">
        <f t="shared" si="226"/>
        <v/>
      </c>
      <c r="BE116" s="2" t="str">
        <f t="shared" si="227"/>
        <v/>
      </c>
      <c r="BF116" s="2" t="str">
        <f t="shared" si="228"/>
        <v/>
      </c>
      <c r="BJ116" s="11" t="str">
        <f t="shared" si="229"/>
        <v/>
      </c>
      <c r="BK116" s="13" t="str">
        <f t="shared" si="230"/>
        <v/>
      </c>
      <c r="BL116" s="4" t="str">
        <f t="shared" si="231"/>
        <v/>
      </c>
      <c r="BM116" s="4" t="str">
        <f t="shared" si="232"/>
        <v/>
      </c>
      <c r="BN116" s="4" t="str">
        <f t="shared" si="233"/>
        <v/>
      </c>
      <c r="BO116" s="7" t="str">
        <f t="shared" si="234"/>
        <v/>
      </c>
      <c r="BP116" s="7" t="str">
        <f t="shared" si="235"/>
        <v/>
      </c>
      <c r="BQ116" s="7" t="str">
        <f t="shared" si="236"/>
        <v/>
      </c>
      <c r="BR116" s="7" t="str">
        <f t="shared" si="237"/>
        <v/>
      </c>
      <c r="BS116" s="7" t="str">
        <f t="shared" si="238"/>
        <v/>
      </c>
      <c r="BT116" s="7" t="str">
        <f t="shared" si="239"/>
        <v/>
      </c>
      <c r="BU116" s="7" t="str">
        <f t="shared" si="240"/>
        <v/>
      </c>
      <c r="BV116" s="7" t="str">
        <f t="shared" si="241"/>
        <v/>
      </c>
      <c r="BW116" s="3" t="str">
        <f t="shared" si="242"/>
        <v/>
      </c>
      <c r="BX116" s="4" t="str">
        <f t="shared" si="243"/>
        <v/>
      </c>
      <c r="BY116" s="4" t="str">
        <f t="shared" si="244"/>
        <v/>
      </c>
      <c r="BZ116" s="5" t="str">
        <f t="shared" si="245"/>
        <v/>
      </c>
      <c r="CA116" s="3" t="str">
        <f t="shared" si="246"/>
        <v/>
      </c>
      <c r="CB116" s="5" t="str">
        <f t="shared" si="247"/>
        <v/>
      </c>
      <c r="CC116" s="7" t="str">
        <f t="shared" si="248"/>
        <v/>
      </c>
      <c r="CD116" s="7" t="str">
        <f t="shared" si="249"/>
        <v/>
      </c>
      <c r="CE116" s="7" t="str">
        <f t="shared" si="250"/>
        <v/>
      </c>
      <c r="CF116" s="7" t="str">
        <f t="shared" si="251"/>
        <v/>
      </c>
      <c r="CG116" s="7" t="str">
        <f t="shared" si="252"/>
        <v/>
      </c>
      <c r="CH116" s="7" t="str">
        <f t="shared" si="253"/>
        <v/>
      </c>
      <c r="CI116" s="7" t="str">
        <f t="shared" si="254"/>
        <v/>
      </c>
      <c r="CJ116" s="7" t="str">
        <f t="shared" si="255"/>
        <v/>
      </c>
      <c r="CK116" s="4"/>
      <c r="CL116" s="4" t="str">
        <f t="shared" si="256"/>
        <v/>
      </c>
      <c r="CM116" s="5" t="str">
        <f t="shared" si="257"/>
        <v/>
      </c>
      <c r="CN116" s="1" t="str">
        <f t="shared" si="258"/>
        <v/>
      </c>
      <c r="CO116" s="150" t="str">
        <f t="shared" si="259"/>
        <v/>
      </c>
      <c r="CP116" s="150" t="str">
        <f t="shared" si="260"/>
        <v/>
      </c>
      <c r="CQ116" s="7" t="str">
        <f t="shared" si="261"/>
        <v/>
      </c>
      <c r="CR116" s="7"/>
      <c r="CS116" s="7" t="str">
        <f t="shared" si="262"/>
        <v/>
      </c>
      <c r="CT116" s="7" t="str">
        <f t="shared" si="263"/>
        <v/>
      </c>
      <c r="CU116" s="7" t="str">
        <f t="shared" si="264"/>
        <v/>
      </c>
      <c r="CV116" s="7" t="str">
        <f t="shared" si="265"/>
        <v/>
      </c>
      <c r="CW116" s="7"/>
      <c r="CX116" s="7" t="str">
        <f t="shared" si="266"/>
        <v/>
      </c>
    </row>
    <row r="117" spans="1:102" ht="15" customHeight="1" x14ac:dyDescent="0.2">
      <c r="A117" s="37">
        <v>108</v>
      </c>
      <c r="B117" s="136"/>
      <c r="C117" s="42"/>
      <c r="D117" s="134"/>
      <c r="E117" s="40"/>
      <c r="F117" s="44"/>
      <c r="G117" s="134"/>
      <c r="H117" s="2"/>
      <c r="I117" s="22" t="str">
        <f t="shared" si="209"/>
        <v/>
      </c>
      <c r="J117" s="23" t="str">
        <f t="shared" si="210"/>
        <v/>
      </c>
      <c r="K117" s="23" t="str">
        <f>IF(BJ117="1",COUNTIF(BJ$10:BJ117,"1"),"")</f>
        <v/>
      </c>
      <c r="L117" s="23" t="str">
        <f t="shared" si="211"/>
        <v/>
      </c>
      <c r="M117" s="23" t="str">
        <f t="shared" si="212"/>
        <v/>
      </c>
      <c r="N117" s="23" t="str">
        <f>IF(BK117="1",COUNTIF(BK$10:BK117,"1"),"")</f>
        <v/>
      </c>
      <c r="O117" s="23" t="str">
        <f t="shared" si="213"/>
        <v/>
      </c>
      <c r="P117" s="24" t="str">
        <f t="shared" si="214"/>
        <v/>
      </c>
      <c r="AJ117" s="2" t="str">
        <f t="shared" si="215"/>
        <v/>
      </c>
      <c r="AK117" s="2" t="str">
        <f t="shared" si="216"/>
        <v/>
      </c>
      <c r="AL117" s="2" t="str">
        <f t="shared" si="217"/>
        <v/>
      </c>
      <c r="AM117" s="2" t="str">
        <f t="shared" si="158"/>
        <v/>
      </c>
      <c r="AN117" s="2" t="str">
        <f t="shared" si="159"/>
        <v/>
      </c>
      <c r="AO117" s="2" t="str">
        <f t="shared" si="160"/>
        <v/>
      </c>
      <c r="AP117" s="2" t="str">
        <f t="shared" si="161"/>
        <v/>
      </c>
      <c r="AQ117" s="2" t="str">
        <f t="shared" si="218"/>
        <v/>
      </c>
      <c r="AR117" s="2" t="str">
        <f t="shared" si="219"/>
        <v/>
      </c>
      <c r="AS117" s="2" t="str">
        <f t="shared" si="220"/>
        <v/>
      </c>
      <c r="AT117" s="2" t="str">
        <f t="shared" si="162"/>
        <v/>
      </c>
      <c r="AU117" s="2" t="str">
        <f t="shared" si="163"/>
        <v/>
      </c>
      <c r="AV117" s="2" t="str">
        <f t="shared" si="164"/>
        <v/>
      </c>
      <c r="AW117" s="2" t="str">
        <f t="shared" si="165"/>
        <v/>
      </c>
      <c r="AX117" s="2" t="str">
        <f t="shared" si="221"/>
        <v xml:space="preserve"> </v>
      </c>
      <c r="AY117" s="2" t="str">
        <f t="shared" si="222"/>
        <v xml:space="preserve"> </v>
      </c>
      <c r="AZ117" s="2" t="str">
        <f t="shared" si="223"/>
        <v xml:space="preserve"> </v>
      </c>
      <c r="BA117" s="2" t="str">
        <f t="shared" si="224"/>
        <v xml:space="preserve"> </v>
      </c>
      <c r="BB117" s="2"/>
      <c r="BC117" s="2" t="str">
        <f t="shared" si="225"/>
        <v/>
      </c>
      <c r="BD117" s="2" t="str">
        <f t="shared" si="226"/>
        <v/>
      </c>
      <c r="BE117" s="2" t="str">
        <f t="shared" si="227"/>
        <v/>
      </c>
      <c r="BF117" s="2" t="str">
        <f t="shared" si="228"/>
        <v/>
      </c>
      <c r="BJ117" s="11" t="str">
        <f t="shared" si="229"/>
        <v/>
      </c>
      <c r="BK117" s="13" t="str">
        <f t="shared" si="230"/>
        <v/>
      </c>
      <c r="BL117" s="4" t="str">
        <f t="shared" si="231"/>
        <v/>
      </c>
      <c r="BM117" s="4" t="str">
        <f t="shared" si="232"/>
        <v/>
      </c>
      <c r="BN117" s="4" t="str">
        <f t="shared" si="233"/>
        <v/>
      </c>
      <c r="BO117" s="7" t="str">
        <f t="shared" si="234"/>
        <v/>
      </c>
      <c r="BP117" s="7" t="str">
        <f t="shared" si="235"/>
        <v/>
      </c>
      <c r="BQ117" s="7" t="str">
        <f t="shared" si="236"/>
        <v/>
      </c>
      <c r="BR117" s="7" t="str">
        <f t="shared" si="237"/>
        <v/>
      </c>
      <c r="BS117" s="7" t="str">
        <f t="shared" si="238"/>
        <v/>
      </c>
      <c r="BT117" s="7" t="str">
        <f t="shared" si="239"/>
        <v/>
      </c>
      <c r="BU117" s="7" t="str">
        <f t="shared" si="240"/>
        <v/>
      </c>
      <c r="BV117" s="7" t="str">
        <f t="shared" si="241"/>
        <v/>
      </c>
      <c r="BW117" s="3" t="str">
        <f t="shared" si="242"/>
        <v/>
      </c>
      <c r="BX117" s="4" t="str">
        <f t="shared" si="243"/>
        <v/>
      </c>
      <c r="BY117" s="4" t="str">
        <f t="shared" si="244"/>
        <v/>
      </c>
      <c r="BZ117" s="5" t="str">
        <f t="shared" si="245"/>
        <v/>
      </c>
      <c r="CA117" s="3" t="str">
        <f t="shared" si="246"/>
        <v/>
      </c>
      <c r="CB117" s="5" t="str">
        <f t="shared" si="247"/>
        <v/>
      </c>
      <c r="CC117" s="7" t="str">
        <f t="shared" si="248"/>
        <v/>
      </c>
      <c r="CD117" s="7" t="str">
        <f t="shared" si="249"/>
        <v/>
      </c>
      <c r="CE117" s="7" t="str">
        <f t="shared" si="250"/>
        <v/>
      </c>
      <c r="CF117" s="7" t="str">
        <f t="shared" si="251"/>
        <v/>
      </c>
      <c r="CG117" s="7" t="str">
        <f t="shared" si="252"/>
        <v/>
      </c>
      <c r="CH117" s="7" t="str">
        <f t="shared" si="253"/>
        <v/>
      </c>
      <c r="CI117" s="7" t="str">
        <f t="shared" si="254"/>
        <v/>
      </c>
      <c r="CJ117" s="7" t="str">
        <f t="shared" si="255"/>
        <v/>
      </c>
      <c r="CK117" s="4"/>
      <c r="CL117" s="4" t="str">
        <f t="shared" si="256"/>
        <v/>
      </c>
      <c r="CM117" s="5" t="str">
        <f t="shared" si="257"/>
        <v/>
      </c>
      <c r="CN117" s="1" t="str">
        <f t="shared" si="258"/>
        <v/>
      </c>
      <c r="CO117" s="150" t="str">
        <f t="shared" si="259"/>
        <v/>
      </c>
      <c r="CP117" s="150" t="str">
        <f t="shared" si="260"/>
        <v/>
      </c>
      <c r="CQ117" s="7" t="str">
        <f t="shared" si="261"/>
        <v/>
      </c>
      <c r="CR117" s="7"/>
      <c r="CS117" s="7" t="str">
        <f t="shared" si="262"/>
        <v/>
      </c>
      <c r="CT117" s="7" t="str">
        <f t="shared" si="263"/>
        <v/>
      </c>
      <c r="CU117" s="7" t="str">
        <f t="shared" si="264"/>
        <v/>
      </c>
      <c r="CV117" s="7" t="str">
        <f t="shared" si="265"/>
        <v/>
      </c>
      <c r="CW117" s="7"/>
      <c r="CX117" s="7" t="str">
        <f t="shared" si="266"/>
        <v/>
      </c>
    </row>
    <row r="118" spans="1:102" ht="15" customHeight="1" x14ac:dyDescent="0.2">
      <c r="A118" s="37">
        <v>109</v>
      </c>
      <c r="B118" s="136"/>
      <c r="C118" s="42"/>
      <c r="D118" s="134"/>
      <c r="E118" s="40"/>
      <c r="F118" s="44"/>
      <c r="G118" s="134"/>
      <c r="H118" s="2"/>
      <c r="I118" s="22" t="str">
        <f t="shared" si="209"/>
        <v/>
      </c>
      <c r="J118" s="23" t="str">
        <f t="shared" si="210"/>
        <v/>
      </c>
      <c r="K118" s="23" t="str">
        <f>IF(BJ118="1",COUNTIF(BJ$10:BJ118,"1"),"")</f>
        <v/>
      </c>
      <c r="L118" s="23" t="str">
        <f t="shared" si="211"/>
        <v/>
      </c>
      <c r="M118" s="23" t="str">
        <f t="shared" si="212"/>
        <v/>
      </c>
      <c r="N118" s="23" t="str">
        <f>IF(BK118="1",COUNTIF(BK$10:BK118,"1"),"")</f>
        <v/>
      </c>
      <c r="O118" s="23" t="str">
        <f t="shared" si="213"/>
        <v/>
      </c>
      <c r="P118" s="24" t="str">
        <f t="shared" si="214"/>
        <v/>
      </c>
      <c r="AJ118" s="2" t="str">
        <f t="shared" si="215"/>
        <v/>
      </c>
      <c r="AK118" s="2" t="str">
        <f t="shared" si="216"/>
        <v/>
      </c>
      <c r="AL118" s="2" t="str">
        <f t="shared" si="217"/>
        <v/>
      </c>
      <c r="AM118" s="2" t="str">
        <f t="shared" si="158"/>
        <v/>
      </c>
      <c r="AN118" s="2" t="str">
        <f t="shared" si="159"/>
        <v/>
      </c>
      <c r="AO118" s="2" t="str">
        <f t="shared" si="160"/>
        <v/>
      </c>
      <c r="AP118" s="2" t="str">
        <f t="shared" si="161"/>
        <v/>
      </c>
      <c r="AQ118" s="2" t="str">
        <f t="shared" si="218"/>
        <v/>
      </c>
      <c r="AR118" s="2" t="str">
        <f t="shared" si="219"/>
        <v/>
      </c>
      <c r="AS118" s="2" t="str">
        <f t="shared" si="220"/>
        <v/>
      </c>
      <c r="AT118" s="2" t="str">
        <f t="shared" si="162"/>
        <v/>
      </c>
      <c r="AU118" s="2" t="str">
        <f t="shared" si="163"/>
        <v/>
      </c>
      <c r="AV118" s="2" t="str">
        <f t="shared" si="164"/>
        <v/>
      </c>
      <c r="AW118" s="2" t="str">
        <f t="shared" si="165"/>
        <v/>
      </c>
      <c r="AX118" s="2" t="str">
        <f t="shared" si="221"/>
        <v xml:space="preserve"> </v>
      </c>
      <c r="AY118" s="2" t="str">
        <f t="shared" si="222"/>
        <v xml:space="preserve"> </v>
      </c>
      <c r="AZ118" s="2" t="str">
        <f t="shared" si="223"/>
        <v xml:space="preserve"> </v>
      </c>
      <c r="BA118" s="2" t="str">
        <f t="shared" si="224"/>
        <v xml:space="preserve"> </v>
      </c>
      <c r="BB118" s="2"/>
      <c r="BC118" s="2" t="str">
        <f t="shared" si="225"/>
        <v/>
      </c>
      <c r="BD118" s="2" t="str">
        <f t="shared" si="226"/>
        <v/>
      </c>
      <c r="BE118" s="2" t="str">
        <f t="shared" si="227"/>
        <v/>
      </c>
      <c r="BF118" s="2" t="str">
        <f t="shared" si="228"/>
        <v/>
      </c>
      <c r="BJ118" s="11" t="str">
        <f t="shared" si="229"/>
        <v/>
      </c>
      <c r="BK118" s="13" t="str">
        <f t="shared" si="230"/>
        <v/>
      </c>
      <c r="BL118" s="4" t="str">
        <f t="shared" si="231"/>
        <v/>
      </c>
      <c r="BM118" s="4" t="str">
        <f t="shared" si="232"/>
        <v/>
      </c>
      <c r="BN118" s="4" t="str">
        <f t="shared" si="233"/>
        <v/>
      </c>
      <c r="BO118" s="7" t="str">
        <f t="shared" si="234"/>
        <v/>
      </c>
      <c r="BP118" s="7" t="str">
        <f t="shared" si="235"/>
        <v/>
      </c>
      <c r="BQ118" s="7" t="str">
        <f t="shared" si="236"/>
        <v/>
      </c>
      <c r="BR118" s="7" t="str">
        <f t="shared" si="237"/>
        <v/>
      </c>
      <c r="BS118" s="7" t="str">
        <f t="shared" si="238"/>
        <v/>
      </c>
      <c r="BT118" s="7" t="str">
        <f t="shared" si="239"/>
        <v/>
      </c>
      <c r="BU118" s="7" t="str">
        <f t="shared" si="240"/>
        <v/>
      </c>
      <c r="BV118" s="7" t="str">
        <f t="shared" si="241"/>
        <v/>
      </c>
      <c r="BW118" s="3" t="str">
        <f t="shared" si="242"/>
        <v/>
      </c>
      <c r="BX118" s="4" t="str">
        <f t="shared" si="243"/>
        <v/>
      </c>
      <c r="BY118" s="4" t="str">
        <f t="shared" si="244"/>
        <v/>
      </c>
      <c r="BZ118" s="5" t="str">
        <f t="shared" si="245"/>
        <v/>
      </c>
      <c r="CA118" s="3" t="str">
        <f t="shared" si="246"/>
        <v/>
      </c>
      <c r="CB118" s="5" t="str">
        <f t="shared" si="247"/>
        <v/>
      </c>
      <c r="CC118" s="7" t="str">
        <f t="shared" si="248"/>
        <v/>
      </c>
      <c r="CD118" s="7" t="str">
        <f t="shared" si="249"/>
        <v/>
      </c>
      <c r="CE118" s="7" t="str">
        <f t="shared" si="250"/>
        <v/>
      </c>
      <c r="CF118" s="7" t="str">
        <f t="shared" si="251"/>
        <v/>
      </c>
      <c r="CG118" s="7" t="str">
        <f t="shared" si="252"/>
        <v/>
      </c>
      <c r="CH118" s="7" t="str">
        <f t="shared" si="253"/>
        <v/>
      </c>
      <c r="CI118" s="7" t="str">
        <f t="shared" si="254"/>
        <v/>
      </c>
      <c r="CJ118" s="7" t="str">
        <f t="shared" si="255"/>
        <v/>
      </c>
      <c r="CK118" s="4"/>
      <c r="CL118" s="4" t="str">
        <f t="shared" si="256"/>
        <v/>
      </c>
      <c r="CM118" s="5" t="str">
        <f t="shared" si="257"/>
        <v/>
      </c>
      <c r="CN118" s="1" t="str">
        <f t="shared" si="258"/>
        <v/>
      </c>
      <c r="CO118" s="150" t="str">
        <f t="shared" si="259"/>
        <v/>
      </c>
      <c r="CP118" s="150" t="str">
        <f t="shared" si="260"/>
        <v/>
      </c>
      <c r="CQ118" s="7" t="str">
        <f t="shared" si="261"/>
        <v/>
      </c>
      <c r="CR118" s="7"/>
      <c r="CS118" s="7" t="str">
        <f t="shared" si="262"/>
        <v/>
      </c>
      <c r="CT118" s="7" t="str">
        <f t="shared" si="263"/>
        <v/>
      </c>
      <c r="CU118" s="7" t="str">
        <f t="shared" si="264"/>
        <v/>
      </c>
      <c r="CV118" s="7" t="str">
        <f t="shared" si="265"/>
        <v/>
      </c>
      <c r="CW118" s="7"/>
      <c r="CX118" s="7" t="str">
        <f t="shared" si="266"/>
        <v/>
      </c>
    </row>
    <row r="119" spans="1:102" ht="15" customHeight="1" x14ac:dyDescent="0.2">
      <c r="A119" s="37">
        <v>110</v>
      </c>
      <c r="B119" s="136"/>
      <c r="C119" s="42"/>
      <c r="D119" s="134"/>
      <c r="E119" s="40"/>
      <c r="F119" s="44"/>
      <c r="G119" s="134"/>
      <c r="H119" s="2"/>
      <c r="I119" s="22" t="str">
        <f t="shared" si="209"/>
        <v/>
      </c>
      <c r="J119" s="23" t="str">
        <f t="shared" si="210"/>
        <v/>
      </c>
      <c r="K119" s="23" t="str">
        <f>IF(BJ119="1",COUNTIF(BJ$10:BJ119,"1"),"")</f>
        <v/>
      </c>
      <c r="L119" s="23" t="str">
        <f t="shared" si="211"/>
        <v/>
      </c>
      <c r="M119" s="23" t="str">
        <f t="shared" si="212"/>
        <v/>
      </c>
      <c r="N119" s="23" t="str">
        <f>IF(BK119="1",COUNTIF(BK$10:BK119,"1"),"")</f>
        <v/>
      </c>
      <c r="O119" s="23" t="str">
        <f t="shared" si="213"/>
        <v/>
      </c>
      <c r="P119" s="24" t="str">
        <f t="shared" si="214"/>
        <v/>
      </c>
      <c r="AJ119" s="2" t="str">
        <f t="shared" si="215"/>
        <v/>
      </c>
      <c r="AK119" s="2" t="str">
        <f t="shared" si="216"/>
        <v/>
      </c>
      <c r="AL119" s="2" t="str">
        <f t="shared" si="217"/>
        <v/>
      </c>
      <c r="AM119" s="2" t="str">
        <f t="shared" si="158"/>
        <v/>
      </c>
      <c r="AN119" s="2" t="str">
        <f t="shared" si="159"/>
        <v/>
      </c>
      <c r="AO119" s="2" t="str">
        <f t="shared" si="160"/>
        <v/>
      </c>
      <c r="AP119" s="2" t="str">
        <f t="shared" si="161"/>
        <v/>
      </c>
      <c r="AQ119" s="2" t="str">
        <f t="shared" si="218"/>
        <v/>
      </c>
      <c r="AR119" s="2" t="str">
        <f t="shared" si="219"/>
        <v/>
      </c>
      <c r="AS119" s="2" t="str">
        <f t="shared" si="220"/>
        <v/>
      </c>
      <c r="AT119" s="2" t="str">
        <f t="shared" si="162"/>
        <v/>
      </c>
      <c r="AU119" s="2" t="str">
        <f t="shared" si="163"/>
        <v/>
      </c>
      <c r="AV119" s="2" t="str">
        <f t="shared" si="164"/>
        <v/>
      </c>
      <c r="AW119" s="2" t="str">
        <f t="shared" si="165"/>
        <v/>
      </c>
      <c r="AX119" s="2" t="str">
        <f t="shared" si="221"/>
        <v xml:space="preserve"> </v>
      </c>
      <c r="AY119" s="2" t="str">
        <f t="shared" si="222"/>
        <v xml:space="preserve"> </v>
      </c>
      <c r="AZ119" s="2" t="str">
        <f t="shared" si="223"/>
        <v xml:space="preserve"> </v>
      </c>
      <c r="BA119" s="2" t="str">
        <f t="shared" si="224"/>
        <v xml:space="preserve"> </v>
      </c>
      <c r="BB119" s="2"/>
      <c r="BC119" s="2" t="str">
        <f t="shared" si="225"/>
        <v/>
      </c>
      <c r="BD119" s="2" t="str">
        <f t="shared" si="226"/>
        <v/>
      </c>
      <c r="BE119" s="2" t="str">
        <f t="shared" si="227"/>
        <v/>
      </c>
      <c r="BF119" s="2" t="str">
        <f t="shared" si="228"/>
        <v/>
      </c>
      <c r="BJ119" s="11" t="str">
        <f t="shared" si="229"/>
        <v/>
      </c>
      <c r="BK119" s="13" t="str">
        <f t="shared" si="230"/>
        <v/>
      </c>
      <c r="BL119" s="4" t="str">
        <f t="shared" si="231"/>
        <v/>
      </c>
      <c r="BM119" s="4" t="str">
        <f t="shared" si="232"/>
        <v/>
      </c>
      <c r="BN119" s="4" t="str">
        <f t="shared" si="233"/>
        <v/>
      </c>
      <c r="BO119" s="7" t="str">
        <f t="shared" si="234"/>
        <v/>
      </c>
      <c r="BP119" s="7" t="str">
        <f t="shared" si="235"/>
        <v/>
      </c>
      <c r="BQ119" s="7" t="str">
        <f t="shared" si="236"/>
        <v/>
      </c>
      <c r="BR119" s="7" t="str">
        <f t="shared" si="237"/>
        <v/>
      </c>
      <c r="BS119" s="7" t="str">
        <f t="shared" si="238"/>
        <v/>
      </c>
      <c r="BT119" s="7" t="str">
        <f t="shared" si="239"/>
        <v/>
      </c>
      <c r="BU119" s="7" t="str">
        <f t="shared" si="240"/>
        <v/>
      </c>
      <c r="BV119" s="7" t="str">
        <f t="shared" si="241"/>
        <v/>
      </c>
      <c r="BW119" s="3" t="str">
        <f t="shared" si="242"/>
        <v/>
      </c>
      <c r="BX119" s="4" t="str">
        <f t="shared" si="243"/>
        <v/>
      </c>
      <c r="BY119" s="4" t="str">
        <f t="shared" si="244"/>
        <v/>
      </c>
      <c r="BZ119" s="5" t="str">
        <f t="shared" si="245"/>
        <v/>
      </c>
      <c r="CA119" s="3" t="str">
        <f t="shared" si="246"/>
        <v/>
      </c>
      <c r="CB119" s="5" t="str">
        <f t="shared" si="247"/>
        <v/>
      </c>
      <c r="CC119" s="7" t="str">
        <f t="shared" si="248"/>
        <v/>
      </c>
      <c r="CD119" s="7" t="str">
        <f t="shared" si="249"/>
        <v/>
      </c>
      <c r="CE119" s="7" t="str">
        <f t="shared" si="250"/>
        <v/>
      </c>
      <c r="CF119" s="7" t="str">
        <f t="shared" si="251"/>
        <v/>
      </c>
      <c r="CG119" s="7" t="str">
        <f t="shared" si="252"/>
        <v/>
      </c>
      <c r="CH119" s="7" t="str">
        <f t="shared" si="253"/>
        <v/>
      </c>
      <c r="CI119" s="7" t="str">
        <f t="shared" si="254"/>
        <v/>
      </c>
      <c r="CJ119" s="7" t="str">
        <f t="shared" si="255"/>
        <v/>
      </c>
      <c r="CK119" s="4"/>
      <c r="CL119" s="4" t="str">
        <f t="shared" si="256"/>
        <v/>
      </c>
      <c r="CM119" s="5" t="str">
        <f t="shared" si="257"/>
        <v/>
      </c>
      <c r="CN119" s="1" t="str">
        <f t="shared" si="258"/>
        <v/>
      </c>
      <c r="CO119" s="150" t="str">
        <f t="shared" si="259"/>
        <v/>
      </c>
      <c r="CP119" s="150" t="str">
        <f t="shared" si="260"/>
        <v/>
      </c>
      <c r="CQ119" s="7" t="str">
        <f t="shared" si="261"/>
        <v/>
      </c>
      <c r="CR119" s="7"/>
      <c r="CS119" s="7" t="str">
        <f t="shared" si="262"/>
        <v/>
      </c>
      <c r="CT119" s="7" t="str">
        <f t="shared" si="263"/>
        <v/>
      </c>
      <c r="CU119" s="7" t="str">
        <f t="shared" si="264"/>
        <v/>
      </c>
      <c r="CV119" s="7" t="str">
        <f t="shared" si="265"/>
        <v/>
      </c>
      <c r="CW119" s="7"/>
      <c r="CX119" s="7" t="str">
        <f t="shared" si="266"/>
        <v/>
      </c>
    </row>
    <row r="120" spans="1:102" ht="15" customHeight="1" x14ac:dyDescent="0.2">
      <c r="A120" s="37">
        <v>111</v>
      </c>
      <c r="B120" s="136"/>
      <c r="C120" s="42"/>
      <c r="D120" s="134"/>
      <c r="E120" s="40"/>
      <c r="F120" s="44"/>
      <c r="G120" s="134"/>
      <c r="H120" s="2"/>
      <c r="I120" s="22" t="str">
        <f t="shared" si="209"/>
        <v/>
      </c>
      <c r="J120" s="23" t="str">
        <f t="shared" si="210"/>
        <v/>
      </c>
      <c r="K120" s="23" t="str">
        <f>IF(BJ120="1",COUNTIF(BJ$10:BJ120,"1"),"")</f>
        <v/>
      </c>
      <c r="L120" s="23" t="str">
        <f t="shared" si="211"/>
        <v/>
      </c>
      <c r="M120" s="23" t="str">
        <f t="shared" si="212"/>
        <v/>
      </c>
      <c r="N120" s="23" t="str">
        <f>IF(BK120="1",COUNTIF(BK$10:BK120,"1"),"")</f>
        <v/>
      </c>
      <c r="O120" s="23" t="str">
        <f t="shared" si="213"/>
        <v/>
      </c>
      <c r="P120" s="24" t="str">
        <f t="shared" si="214"/>
        <v/>
      </c>
      <c r="AJ120" s="2" t="str">
        <f t="shared" si="215"/>
        <v/>
      </c>
      <c r="AK120" s="2" t="str">
        <f t="shared" si="216"/>
        <v/>
      </c>
      <c r="AL120" s="2" t="str">
        <f t="shared" si="217"/>
        <v/>
      </c>
      <c r="AM120" s="2" t="str">
        <f t="shared" si="158"/>
        <v/>
      </c>
      <c r="AN120" s="2" t="str">
        <f t="shared" si="159"/>
        <v/>
      </c>
      <c r="AO120" s="2" t="str">
        <f t="shared" si="160"/>
        <v/>
      </c>
      <c r="AP120" s="2" t="str">
        <f t="shared" si="161"/>
        <v/>
      </c>
      <c r="AQ120" s="2" t="str">
        <f t="shared" si="218"/>
        <v/>
      </c>
      <c r="AR120" s="2" t="str">
        <f t="shared" si="219"/>
        <v/>
      </c>
      <c r="AS120" s="2" t="str">
        <f t="shared" si="220"/>
        <v/>
      </c>
      <c r="AT120" s="2" t="str">
        <f t="shared" si="162"/>
        <v/>
      </c>
      <c r="AU120" s="2" t="str">
        <f t="shared" si="163"/>
        <v/>
      </c>
      <c r="AV120" s="2" t="str">
        <f t="shared" si="164"/>
        <v/>
      </c>
      <c r="AW120" s="2" t="str">
        <f t="shared" si="165"/>
        <v/>
      </c>
      <c r="AX120" s="2" t="str">
        <f t="shared" si="221"/>
        <v xml:space="preserve"> </v>
      </c>
      <c r="AY120" s="2" t="str">
        <f t="shared" si="222"/>
        <v xml:space="preserve"> </v>
      </c>
      <c r="AZ120" s="2" t="str">
        <f t="shared" si="223"/>
        <v xml:space="preserve"> </v>
      </c>
      <c r="BA120" s="2" t="str">
        <f t="shared" si="224"/>
        <v xml:space="preserve"> </v>
      </c>
      <c r="BB120" s="2"/>
      <c r="BC120" s="2" t="str">
        <f t="shared" si="225"/>
        <v/>
      </c>
      <c r="BD120" s="2" t="str">
        <f t="shared" si="226"/>
        <v/>
      </c>
      <c r="BE120" s="2" t="str">
        <f t="shared" si="227"/>
        <v/>
      </c>
      <c r="BF120" s="2" t="str">
        <f t="shared" si="228"/>
        <v/>
      </c>
      <c r="BJ120" s="11" t="str">
        <f t="shared" si="229"/>
        <v/>
      </c>
      <c r="BK120" s="13" t="str">
        <f t="shared" si="230"/>
        <v/>
      </c>
      <c r="BL120" s="4" t="str">
        <f t="shared" si="231"/>
        <v/>
      </c>
      <c r="BM120" s="4" t="str">
        <f t="shared" si="232"/>
        <v/>
      </c>
      <c r="BN120" s="4" t="str">
        <f t="shared" si="233"/>
        <v/>
      </c>
      <c r="BO120" s="7" t="str">
        <f t="shared" si="234"/>
        <v/>
      </c>
      <c r="BP120" s="7" t="str">
        <f t="shared" si="235"/>
        <v/>
      </c>
      <c r="BQ120" s="7" t="str">
        <f t="shared" si="236"/>
        <v/>
      </c>
      <c r="BR120" s="7" t="str">
        <f t="shared" si="237"/>
        <v/>
      </c>
      <c r="BS120" s="7" t="str">
        <f t="shared" si="238"/>
        <v/>
      </c>
      <c r="BT120" s="7" t="str">
        <f t="shared" si="239"/>
        <v/>
      </c>
      <c r="BU120" s="7" t="str">
        <f t="shared" si="240"/>
        <v/>
      </c>
      <c r="BV120" s="7" t="str">
        <f t="shared" si="241"/>
        <v/>
      </c>
      <c r="BW120" s="3" t="str">
        <f t="shared" si="242"/>
        <v/>
      </c>
      <c r="BX120" s="4" t="str">
        <f t="shared" si="243"/>
        <v/>
      </c>
      <c r="BY120" s="4" t="str">
        <f t="shared" si="244"/>
        <v/>
      </c>
      <c r="BZ120" s="5" t="str">
        <f t="shared" si="245"/>
        <v/>
      </c>
      <c r="CA120" s="3" t="str">
        <f t="shared" si="246"/>
        <v/>
      </c>
      <c r="CB120" s="5" t="str">
        <f t="shared" si="247"/>
        <v/>
      </c>
      <c r="CC120" s="7" t="str">
        <f t="shared" si="248"/>
        <v/>
      </c>
      <c r="CD120" s="7" t="str">
        <f t="shared" si="249"/>
        <v/>
      </c>
      <c r="CE120" s="7" t="str">
        <f t="shared" si="250"/>
        <v/>
      </c>
      <c r="CF120" s="7" t="str">
        <f t="shared" si="251"/>
        <v/>
      </c>
      <c r="CG120" s="7" t="str">
        <f t="shared" si="252"/>
        <v/>
      </c>
      <c r="CH120" s="7" t="str">
        <f t="shared" si="253"/>
        <v/>
      </c>
      <c r="CI120" s="7" t="str">
        <f t="shared" si="254"/>
        <v/>
      </c>
      <c r="CJ120" s="7" t="str">
        <f t="shared" si="255"/>
        <v/>
      </c>
      <c r="CK120" s="4"/>
      <c r="CL120" s="4" t="str">
        <f t="shared" si="256"/>
        <v/>
      </c>
      <c r="CM120" s="5" t="str">
        <f t="shared" si="257"/>
        <v/>
      </c>
      <c r="CN120" s="1" t="str">
        <f t="shared" si="258"/>
        <v/>
      </c>
      <c r="CO120" s="150" t="str">
        <f t="shared" si="259"/>
        <v/>
      </c>
      <c r="CP120" s="150" t="str">
        <f t="shared" si="260"/>
        <v/>
      </c>
      <c r="CQ120" s="7" t="str">
        <f t="shared" si="261"/>
        <v/>
      </c>
      <c r="CR120" s="7"/>
      <c r="CS120" s="7" t="str">
        <f t="shared" si="262"/>
        <v/>
      </c>
      <c r="CT120" s="7" t="str">
        <f t="shared" si="263"/>
        <v/>
      </c>
      <c r="CU120" s="7" t="str">
        <f t="shared" si="264"/>
        <v/>
      </c>
      <c r="CV120" s="7" t="str">
        <f t="shared" si="265"/>
        <v/>
      </c>
      <c r="CW120" s="7"/>
      <c r="CX120" s="7" t="str">
        <f t="shared" si="266"/>
        <v/>
      </c>
    </row>
    <row r="121" spans="1:102" ht="15" customHeight="1" x14ac:dyDescent="0.2">
      <c r="A121" s="37">
        <v>112</v>
      </c>
      <c r="B121" s="136"/>
      <c r="C121" s="42"/>
      <c r="D121" s="134"/>
      <c r="E121" s="40"/>
      <c r="F121" s="44"/>
      <c r="G121" s="134"/>
      <c r="H121" s="2"/>
      <c r="I121" s="22" t="str">
        <f t="shared" si="209"/>
        <v/>
      </c>
      <c r="J121" s="23" t="str">
        <f t="shared" si="210"/>
        <v/>
      </c>
      <c r="K121" s="23" t="str">
        <f>IF(BJ121="1",COUNTIF(BJ$10:BJ121,"1"),"")</f>
        <v/>
      </c>
      <c r="L121" s="23" t="str">
        <f t="shared" si="211"/>
        <v/>
      </c>
      <c r="M121" s="23" t="str">
        <f t="shared" si="212"/>
        <v/>
      </c>
      <c r="N121" s="23" t="str">
        <f>IF(BK121="1",COUNTIF(BK$10:BK121,"1"),"")</f>
        <v/>
      </c>
      <c r="O121" s="23" t="str">
        <f t="shared" si="213"/>
        <v/>
      </c>
      <c r="P121" s="24" t="str">
        <f t="shared" si="214"/>
        <v/>
      </c>
      <c r="AJ121" s="2" t="str">
        <f t="shared" si="215"/>
        <v/>
      </c>
      <c r="AK121" s="2" t="str">
        <f t="shared" si="216"/>
        <v/>
      </c>
      <c r="AL121" s="2" t="str">
        <f t="shared" si="217"/>
        <v/>
      </c>
      <c r="AM121" s="2" t="str">
        <f t="shared" si="158"/>
        <v/>
      </c>
      <c r="AN121" s="2" t="str">
        <f t="shared" si="159"/>
        <v/>
      </c>
      <c r="AO121" s="2" t="str">
        <f t="shared" si="160"/>
        <v/>
      </c>
      <c r="AP121" s="2" t="str">
        <f t="shared" si="161"/>
        <v/>
      </c>
      <c r="AQ121" s="2" t="str">
        <f t="shared" si="218"/>
        <v/>
      </c>
      <c r="AR121" s="2" t="str">
        <f t="shared" si="219"/>
        <v/>
      </c>
      <c r="AS121" s="2" t="str">
        <f t="shared" si="220"/>
        <v/>
      </c>
      <c r="AT121" s="2" t="str">
        <f t="shared" si="162"/>
        <v/>
      </c>
      <c r="AU121" s="2" t="str">
        <f t="shared" si="163"/>
        <v/>
      </c>
      <c r="AV121" s="2" t="str">
        <f t="shared" si="164"/>
        <v/>
      </c>
      <c r="AW121" s="2" t="str">
        <f t="shared" si="165"/>
        <v/>
      </c>
      <c r="AX121" s="2" t="str">
        <f t="shared" si="221"/>
        <v xml:space="preserve"> </v>
      </c>
      <c r="AY121" s="2" t="str">
        <f t="shared" si="222"/>
        <v xml:space="preserve"> </v>
      </c>
      <c r="AZ121" s="2" t="str">
        <f t="shared" si="223"/>
        <v xml:space="preserve"> </v>
      </c>
      <c r="BA121" s="2" t="str">
        <f t="shared" si="224"/>
        <v xml:space="preserve"> </v>
      </c>
      <c r="BB121" s="2"/>
      <c r="BC121" s="2" t="str">
        <f t="shared" si="225"/>
        <v/>
      </c>
      <c r="BD121" s="2" t="str">
        <f t="shared" si="226"/>
        <v/>
      </c>
      <c r="BE121" s="2" t="str">
        <f t="shared" si="227"/>
        <v/>
      </c>
      <c r="BF121" s="2" t="str">
        <f t="shared" si="228"/>
        <v/>
      </c>
      <c r="BJ121" s="11" t="str">
        <f t="shared" si="229"/>
        <v/>
      </c>
      <c r="BK121" s="13" t="str">
        <f t="shared" si="230"/>
        <v/>
      </c>
      <c r="BL121" s="4" t="str">
        <f t="shared" si="231"/>
        <v/>
      </c>
      <c r="BM121" s="4" t="str">
        <f t="shared" si="232"/>
        <v/>
      </c>
      <c r="BN121" s="4" t="str">
        <f t="shared" si="233"/>
        <v/>
      </c>
      <c r="BO121" s="7" t="str">
        <f t="shared" si="234"/>
        <v/>
      </c>
      <c r="BP121" s="7" t="str">
        <f t="shared" si="235"/>
        <v/>
      </c>
      <c r="BQ121" s="7" t="str">
        <f t="shared" si="236"/>
        <v/>
      </c>
      <c r="BR121" s="7" t="str">
        <f t="shared" si="237"/>
        <v/>
      </c>
      <c r="BS121" s="7" t="str">
        <f t="shared" si="238"/>
        <v/>
      </c>
      <c r="BT121" s="7" t="str">
        <f t="shared" si="239"/>
        <v/>
      </c>
      <c r="BU121" s="7" t="str">
        <f t="shared" si="240"/>
        <v/>
      </c>
      <c r="BV121" s="7" t="str">
        <f t="shared" si="241"/>
        <v/>
      </c>
      <c r="BW121" s="3" t="str">
        <f t="shared" si="242"/>
        <v/>
      </c>
      <c r="BX121" s="4" t="str">
        <f t="shared" si="243"/>
        <v/>
      </c>
      <c r="BY121" s="4" t="str">
        <f t="shared" si="244"/>
        <v/>
      </c>
      <c r="BZ121" s="5" t="str">
        <f t="shared" si="245"/>
        <v/>
      </c>
      <c r="CA121" s="3" t="str">
        <f t="shared" si="246"/>
        <v/>
      </c>
      <c r="CB121" s="5" t="str">
        <f t="shared" si="247"/>
        <v/>
      </c>
      <c r="CC121" s="7" t="str">
        <f t="shared" si="248"/>
        <v/>
      </c>
      <c r="CD121" s="7" t="str">
        <f t="shared" si="249"/>
        <v/>
      </c>
      <c r="CE121" s="7" t="str">
        <f t="shared" si="250"/>
        <v/>
      </c>
      <c r="CF121" s="7" t="str">
        <f t="shared" si="251"/>
        <v/>
      </c>
      <c r="CG121" s="7" t="str">
        <f t="shared" si="252"/>
        <v/>
      </c>
      <c r="CH121" s="7" t="str">
        <f t="shared" si="253"/>
        <v/>
      </c>
      <c r="CI121" s="7" t="str">
        <f t="shared" si="254"/>
        <v/>
      </c>
      <c r="CJ121" s="7" t="str">
        <f t="shared" si="255"/>
        <v/>
      </c>
      <c r="CK121" s="4"/>
      <c r="CL121" s="4" t="str">
        <f t="shared" si="256"/>
        <v/>
      </c>
      <c r="CM121" s="5" t="str">
        <f t="shared" si="257"/>
        <v/>
      </c>
      <c r="CN121" s="1" t="str">
        <f t="shared" si="258"/>
        <v/>
      </c>
      <c r="CO121" s="150" t="str">
        <f t="shared" si="259"/>
        <v/>
      </c>
      <c r="CP121" s="150" t="str">
        <f t="shared" si="260"/>
        <v/>
      </c>
      <c r="CQ121" s="7" t="str">
        <f t="shared" si="261"/>
        <v/>
      </c>
      <c r="CR121" s="7"/>
      <c r="CS121" s="7" t="str">
        <f t="shared" si="262"/>
        <v/>
      </c>
      <c r="CT121" s="7" t="str">
        <f t="shared" si="263"/>
        <v/>
      </c>
      <c r="CU121" s="7" t="str">
        <f t="shared" si="264"/>
        <v/>
      </c>
      <c r="CV121" s="7" t="str">
        <f t="shared" si="265"/>
        <v/>
      </c>
      <c r="CW121" s="7"/>
      <c r="CX121" s="7" t="str">
        <f t="shared" si="266"/>
        <v/>
      </c>
    </row>
    <row r="122" spans="1:102" ht="15" customHeight="1" x14ac:dyDescent="0.2">
      <c r="A122" s="37">
        <v>113</v>
      </c>
      <c r="B122" s="136"/>
      <c r="C122" s="42"/>
      <c r="D122" s="134"/>
      <c r="E122" s="40"/>
      <c r="F122" s="44"/>
      <c r="G122" s="134"/>
      <c r="H122" s="2"/>
      <c r="I122" s="22" t="str">
        <f t="shared" si="209"/>
        <v/>
      </c>
      <c r="J122" s="23" t="str">
        <f t="shared" si="210"/>
        <v/>
      </c>
      <c r="K122" s="23" t="str">
        <f>IF(BJ122="1",COUNTIF(BJ$10:BJ122,"1"),"")</f>
        <v/>
      </c>
      <c r="L122" s="23" t="str">
        <f t="shared" si="211"/>
        <v/>
      </c>
      <c r="M122" s="23" t="str">
        <f t="shared" si="212"/>
        <v/>
      </c>
      <c r="N122" s="23" t="str">
        <f>IF(BK122="1",COUNTIF(BK$10:BK122,"1"),"")</f>
        <v/>
      </c>
      <c r="O122" s="23" t="str">
        <f t="shared" si="213"/>
        <v/>
      </c>
      <c r="P122" s="24" t="str">
        <f t="shared" si="214"/>
        <v/>
      </c>
      <c r="AJ122" s="2" t="str">
        <f t="shared" si="215"/>
        <v/>
      </c>
      <c r="AK122" s="2" t="str">
        <f t="shared" si="216"/>
        <v/>
      </c>
      <c r="AL122" s="2" t="str">
        <f t="shared" si="217"/>
        <v/>
      </c>
      <c r="AM122" s="2" t="str">
        <f t="shared" si="158"/>
        <v/>
      </c>
      <c r="AN122" s="2" t="str">
        <f t="shared" si="159"/>
        <v/>
      </c>
      <c r="AO122" s="2" t="str">
        <f t="shared" si="160"/>
        <v/>
      </c>
      <c r="AP122" s="2" t="str">
        <f t="shared" si="161"/>
        <v/>
      </c>
      <c r="AQ122" s="2" t="str">
        <f t="shared" si="218"/>
        <v/>
      </c>
      <c r="AR122" s="2" t="str">
        <f t="shared" si="219"/>
        <v/>
      </c>
      <c r="AS122" s="2" t="str">
        <f t="shared" si="220"/>
        <v/>
      </c>
      <c r="AT122" s="2" t="str">
        <f t="shared" si="162"/>
        <v/>
      </c>
      <c r="AU122" s="2" t="str">
        <f t="shared" si="163"/>
        <v/>
      </c>
      <c r="AV122" s="2" t="str">
        <f t="shared" si="164"/>
        <v/>
      </c>
      <c r="AW122" s="2" t="str">
        <f t="shared" si="165"/>
        <v/>
      </c>
      <c r="AX122" s="2" t="str">
        <f t="shared" si="221"/>
        <v xml:space="preserve"> </v>
      </c>
      <c r="AY122" s="2" t="str">
        <f t="shared" si="222"/>
        <v xml:space="preserve"> </v>
      </c>
      <c r="AZ122" s="2" t="str">
        <f t="shared" si="223"/>
        <v xml:space="preserve"> </v>
      </c>
      <c r="BA122" s="2" t="str">
        <f t="shared" si="224"/>
        <v xml:space="preserve"> </v>
      </c>
      <c r="BB122" s="2"/>
      <c r="BC122" s="2" t="str">
        <f t="shared" si="225"/>
        <v/>
      </c>
      <c r="BD122" s="2" t="str">
        <f t="shared" si="226"/>
        <v/>
      </c>
      <c r="BE122" s="2" t="str">
        <f t="shared" si="227"/>
        <v/>
      </c>
      <c r="BF122" s="2" t="str">
        <f t="shared" si="228"/>
        <v/>
      </c>
      <c r="BJ122" s="11" t="str">
        <f t="shared" si="229"/>
        <v/>
      </c>
      <c r="BK122" s="13" t="str">
        <f t="shared" si="230"/>
        <v/>
      </c>
      <c r="BL122" s="4" t="str">
        <f t="shared" si="231"/>
        <v/>
      </c>
      <c r="BM122" s="4" t="str">
        <f t="shared" si="232"/>
        <v/>
      </c>
      <c r="BN122" s="4" t="str">
        <f t="shared" si="233"/>
        <v/>
      </c>
      <c r="BO122" s="7" t="str">
        <f t="shared" si="234"/>
        <v/>
      </c>
      <c r="BP122" s="7" t="str">
        <f t="shared" si="235"/>
        <v/>
      </c>
      <c r="BQ122" s="7" t="str">
        <f t="shared" si="236"/>
        <v/>
      </c>
      <c r="BR122" s="7" t="str">
        <f t="shared" si="237"/>
        <v/>
      </c>
      <c r="BS122" s="7" t="str">
        <f t="shared" si="238"/>
        <v/>
      </c>
      <c r="BT122" s="7" t="str">
        <f t="shared" si="239"/>
        <v/>
      </c>
      <c r="BU122" s="7" t="str">
        <f t="shared" si="240"/>
        <v/>
      </c>
      <c r="BV122" s="7" t="str">
        <f t="shared" si="241"/>
        <v/>
      </c>
      <c r="BW122" s="3" t="str">
        <f t="shared" si="242"/>
        <v/>
      </c>
      <c r="BX122" s="4" t="str">
        <f t="shared" si="243"/>
        <v/>
      </c>
      <c r="BY122" s="4" t="str">
        <f t="shared" si="244"/>
        <v/>
      </c>
      <c r="BZ122" s="5" t="str">
        <f t="shared" si="245"/>
        <v/>
      </c>
      <c r="CA122" s="3" t="str">
        <f t="shared" si="246"/>
        <v/>
      </c>
      <c r="CB122" s="5" t="str">
        <f t="shared" si="247"/>
        <v/>
      </c>
      <c r="CC122" s="7" t="str">
        <f t="shared" si="248"/>
        <v/>
      </c>
      <c r="CD122" s="7" t="str">
        <f t="shared" si="249"/>
        <v/>
      </c>
      <c r="CE122" s="7" t="str">
        <f t="shared" si="250"/>
        <v/>
      </c>
      <c r="CF122" s="7" t="str">
        <f t="shared" si="251"/>
        <v/>
      </c>
      <c r="CG122" s="7" t="str">
        <f t="shared" si="252"/>
        <v/>
      </c>
      <c r="CH122" s="7" t="str">
        <f t="shared" si="253"/>
        <v/>
      </c>
      <c r="CI122" s="7" t="str">
        <f t="shared" si="254"/>
        <v/>
      </c>
      <c r="CJ122" s="7" t="str">
        <f t="shared" si="255"/>
        <v/>
      </c>
      <c r="CK122" s="4"/>
      <c r="CL122" s="4" t="str">
        <f t="shared" si="256"/>
        <v/>
      </c>
      <c r="CM122" s="5" t="str">
        <f t="shared" si="257"/>
        <v/>
      </c>
      <c r="CN122" s="1" t="str">
        <f t="shared" si="258"/>
        <v/>
      </c>
      <c r="CO122" s="150" t="str">
        <f t="shared" si="259"/>
        <v/>
      </c>
      <c r="CP122" s="150" t="str">
        <f t="shared" si="260"/>
        <v/>
      </c>
      <c r="CQ122" s="7" t="str">
        <f t="shared" si="261"/>
        <v/>
      </c>
      <c r="CR122" s="7"/>
      <c r="CS122" s="7" t="str">
        <f t="shared" si="262"/>
        <v/>
      </c>
      <c r="CT122" s="7" t="str">
        <f t="shared" si="263"/>
        <v/>
      </c>
      <c r="CU122" s="7" t="str">
        <f t="shared" si="264"/>
        <v/>
      </c>
      <c r="CV122" s="7" t="str">
        <f t="shared" si="265"/>
        <v/>
      </c>
      <c r="CW122" s="7"/>
      <c r="CX122" s="7" t="str">
        <f t="shared" si="266"/>
        <v/>
      </c>
    </row>
    <row r="123" spans="1:102" ht="15" customHeight="1" x14ac:dyDescent="0.2">
      <c r="A123" s="37">
        <v>114</v>
      </c>
      <c r="B123" s="136"/>
      <c r="C123" s="42"/>
      <c r="D123" s="134"/>
      <c r="E123" s="40"/>
      <c r="F123" s="44"/>
      <c r="G123" s="134"/>
      <c r="H123" s="2"/>
      <c r="I123" s="22" t="str">
        <f t="shared" si="209"/>
        <v/>
      </c>
      <c r="J123" s="23" t="str">
        <f t="shared" si="210"/>
        <v/>
      </c>
      <c r="K123" s="23" t="str">
        <f>IF(BJ123="1",COUNTIF(BJ$10:BJ123,"1"),"")</f>
        <v/>
      </c>
      <c r="L123" s="23" t="str">
        <f t="shared" si="211"/>
        <v/>
      </c>
      <c r="M123" s="23" t="str">
        <f t="shared" si="212"/>
        <v/>
      </c>
      <c r="N123" s="23" t="str">
        <f>IF(BK123="1",COUNTIF(BK$10:BK123,"1"),"")</f>
        <v/>
      </c>
      <c r="O123" s="23" t="str">
        <f t="shared" si="213"/>
        <v/>
      </c>
      <c r="P123" s="24" t="str">
        <f t="shared" si="214"/>
        <v/>
      </c>
      <c r="AJ123" s="2" t="str">
        <f t="shared" si="215"/>
        <v/>
      </c>
      <c r="AK123" s="2" t="str">
        <f t="shared" si="216"/>
        <v/>
      </c>
      <c r="AL123" s="2" t="str">
        <f t="shared" si="217"/>
        <v/>
      </c>
      <c r="AM123" s="2" t="str">
        <f t="shared" si="158"/>
        <v/>
      </c>
      <c r="AN123" s="2" t="str">
        <f t="shared" si="159"/>
        <v/>
      </c>
      <c r="AO123" s="2" t="str">
        <f t="shared" si="160"/>
        <v/>
      </c>
      <c r="AP123" s="2" t="str">
        <f t="shared" si="161"/>
        <v/>
      </c>
      <c r="AQ123" s="2" t="str">
        <f t="shared" si="218"/>
        <v/>
      </c>
      <c r="AR123" s="2" t="str">
        <f t="shared" si="219"/>
        <v/>
      </c>
      <c r="AS123" s="2" t="str">
        <f t="shared" si="220"/>
        <v/>
      </c>
      <c r="AT123" s="2" t="str">
        <f t="shared" si="162"/>
        <v/>
      </c>
      <c r="AU123" s="2" t="str">
        <f t="shared" si="163"/>
        <v/>
      </c>
      <c r="AV123" s="2" t="str">
        <f t="shared" si="164"/>
        <v/>
      </c>
      <c r="AW123" s="2" t="str">
        <f t="shared" si="165"/>
        <v/>
      </c>
      <c r="AX123" s="2" t="str">
        <f t="shared" si="221"/>
        <v xml:space="preserve"> </v>
      </c>
      <c r="AY123" s="2" t="str">
        <f t="shared" si="222"/>
        <v xml:space="preserve"> </v>
      </c>
      <c r="AZ123" s="2" t="str">
        <f t="shared" si="223"/>
        <v xml:space="preserve"> </v>
      </c>
      <c r="BA123" s="2" t="str">
        <f t="shared" si="224"/>
        <v xml:space="preserve"> </v>
      </c>
      <c r="BB123" s="2"/>
      <c r="BC123" s="2" t="str">
        <f t="shared" si="225"/>
        <v/>
      </c>
      <c r="BD123" s="2" t="str">
        <f t="shared" si="226"/>
        <v/>
      </c>
      <c r="BE123" s="2" t="str">
        <f t="shared" si="227"/>
        <v/>
      </c>
      <c r="BF123" s="2" t="str">
        <f t="shared" si="228"/>
        <v/>
      </c>
      <c r="BJ123" s="11" t="str">
        <f t="shared" si="229"/>
        <v/>
      </c>
      <c r="BK123" s="13" t="str">
        <f t="shared" si="230"/>
        <v/>
      </c>
      <c r="BL123" s="4" t="str">
        <f t="shared" si="231"/>
        <v/>
      </c>
      <c r="BM123" s="4" t="str">
        <f t="shared" si="232"/>
        <v/>
      </c>
      <c r="BN123" s="4" t="str">
        <f t="shared" si="233"/>
        <v/>
      </c>
      <c r="BO123" s="7" t="str">
        <f t="shared" si="234"/>
        <v/>
      </c>
      <c r="BP123" s="7" t="str">
        <f t="shared" si="235"/>
        <v/>
      </c>
      <c r="BQ123" s="7" t="str">
        <f t="shared" si="236"/>
        <v/>
      </c>
      <c r="BR123" s="7" t="str">
        <f t="shared" si="237"/>
        <v/>
      </c>
      <c r="BS123" s="7" t="str">
        <f t="shared" si="238"/>
        <v/>
      </c>
      <c r="BT123" s="7" t="str">
        <f t="shared" si="239"/>
        <v/>
      </c>
      <c r="BU123" s="7" t="str">
        <f t="shared" si="240"/>
        <v/>
      </c>
      <c r="BV123" s="7" t="str">
        <f t="shared" si="241"/>
        <v/>
      </c>
      <c r="BW123" s="3" t="str">
        <f t="shared" si="242"/>
        <v/>
      </c>
      <c r="BX123" s="4" t="str">
        <f t="shared" si="243"/>
        <v/>
      </c>
      <c r="BY123" s="4" t="str">
        <f t="shared" si="244"/>
        <v/>
      </c>
      <c r="BZ123" s="5" t="str">
        <f t="shared" si="245"/>
        <v/>
      </c>
      <c r="CA123" s="3" t="str">
        <f t="shared" si="246"/>
        <v/>
      </c>
      <c r="CB123" s="5" t="str">
        <f t="shared" si="247"/>
        <v/>
      </c>
      <c r="CC123" s="7" t="str">
        <f t="shared" si="248"/>
        <v/>
      </c>
      <c r="CD123" s="7" t="str">
        <f t="shared" si="249"/>
        <v/>
      </c>
      <c r="CE123" s="7" t="str">
        <f t="shared" si="250"/>
        <v/>
      </c>
      <c r="CF123" s="7" t="str">
        <f t="shared" si="251"/>
        <v/>
      </c>
      <c r="CG123" s="7" t="str">
        <f t="shared" si="252"/>
        <v/>
      </c>
      <c r="CH123" s="7" t="str">
        <f t="shared" si="253"/>
        <v/>
      </c>
      <c r="CI123" s="7" t="str">
        <f t="shared" si="254"/>
        <v/>
      </c>
      <c r="CJ123" s="7" t="str">
        <f t="shared" si="255"/>
        <v/>
      </c>
      <c r="CK123" s="4"/>
      <c r="CL123" s="4" t="str">
        <f t="shared" si="256"/>
        <v/>
      </c>
      <c r="CM123" s="5" t="str">
        <f t="shared" si="257"/>
        <v/>
      </c>
      <c r="CN123" s="1" t="str">
        <f t="shared" si="258"/>
        <v/>
      </c>
      <c r="CO123" s="150" t="str">
        <f t="shared" si="259"/>
        <v/>
      </c>
      <c r="CP123" s="150" t="str">
        <f t="shared" si="260"/>
        <v/>
      </c>
      <c r="CQ123" s="7" t="str">
        <f t="shared" si="261"/>
        <v/>
      </c>
      <c r="CR123" s="7"/>
      <c r="CS123" s="7" t="str">
        <f t="shared" si="262"/>
        <v/>
      </c>
      <c r="CT123" s="7" t="str">
        <f t="shared" si="263"/>
        <v/>
      </c>
      <c r="CU123" s="7" t="str">
        <f t="shared" si="264"/>
        <v/>
      </c>
      <c r="CV123" s="7" t="str">
        <f t="shared" si="265"/>
        <v/>
      </c>
      <c r="CW123" s="7"/>
      <c r="CX123" s="7" t="str">
        <f t="shared" si="266"/>
        <v/>
      </c>
    </row>
    <row r="124" spans="1:102" ht="15" customHeight="1" x14ac:dyDescent="0.2">
      <c r="A124" s="37">
        <v>115</v>
      </c>
      <c r="B124" s="136"/>
      <c r="C124" s="42"/>
      <c r="D124" s="134"/>
      <c r="E124" s="40"/>
      <c r="F124" s="44"/>
      <c r="G124" s="134"/>
      <c r="H124" s="2"/>
      <c r="I124" s="22" t="str">
        <f t="shared" si="209"/>
        <v/>
      </c>
      <c r="J124" s="23" t="str">
        <f t="shared" si="210"/>
        <v/>
      </c>
      <c r="K124" s="23" t="str">
        <f>IF(BJ124="1",COUNTIF(BJ$10:BJ124,"1"),"")</f>
        <v/>
      </c>
      <c r="L124" s="23" t="str">
        <f t="shared" si="211"/>
        <v/>
      </c>
      <c r="M124" s="23" t="str">
        <f t="shared" si="212"/>
        <v/>
      </c>
      <c r="N124" s="23" t="str">
        <f>IF(BK124="1",COUNTIF(BK$10:BK124,"1"),"")</f>
        <v/>
      </c>
      <c r="O124" s="23" t="str">
        <f t="shared" si="213"/>
        <v/>
      </c>
      <c r="P124" s="24" t="str">
        <f t="shared" si="214"/>
        <v/>
      </c>
      <c r="AJ124" s="2" t="str">
        <f t="shared" si="215"/>
        <v/>
      </c>
      <c r="AK124" s="2" t="str">
        <f t="shared" si="216"/>
        <v/>
      </c>
      <c r="AL124" s="2" t="str">
        <f t="shared" si="217"/>
        <v/>
      </c>
      <c r="AM124" s="2" t="str">
        <f t="shared" si="158"/>
        <v/>
      </c>
      <c r="AN124" s="2" t="str">
        <f t="shared" si="159"/>
        <v/>
      </c>
      <c r="AO124" s="2" t="str">
        <f t="shared" si="160"/>
        <v/>
      </c>
      <c r="AP124" s="2" t="str">
        <f t="shared" si="161"/>
        <v/>
      </c>
      <c r="AQ124" s="2" t="str">
        <f t="shared" si="218"/>
        <v/>
      </c>
      <c r="AR124" s="2" t="str">
        <f t="shared" si="219"/>
        <v/>
      </c>
      <c r="AS124" s="2" t="str">
        <f t="shared" si="220"/>
        <v/>
      </c>
      <c r="AT124" s="2" t="str">
        <f t="shared" si="162"/>
        <v/>
      </c>
      <c r="AU124" s="2" t="str">
        <f t="shared" si="163"/>
        <v/>
      </c>
      <c r="AV124" s="2" t="str">
        <f t="shared" si="164"/>
        <v/>
      </c>
      <c r="AW124" s="2" t="str">
        <f t="shared" si="165"/>
        <v/>
      </c>
      <c r="AX124" s="2" t="str">
        <f t="shared" si="221"/>
        <v xml:space="preserve"> </v>
      </c>
      <c r="AY124" s="2" t="str">
        <f t="shared" si="222"/>
        <v xml:space="preserve"> </v>
      </c>
      <c r="AZ124" s="2" t="str">
        <f t="shared" si="223"/>
        <v xml:space="preserve"> </v>
      </c>
      <c r="BA124" s="2" t="str">
        <f t="shared" si="224"/>
        <v xml:space="preserve"> </v>
      </c>
      <c r="BB124" s="2"/>
      <c r="BC124" s="2" t="str">
        <f t="shared" si="225"/>
        <v/>
      </c>
      <c r="BD124" s="2" t="str">
        <f t="shared" si="226"/>
        <v/>
      </c>
      <c r="BE124" s="2" t="str">
        <f t="shared" si="227"/>
        <v/>
      </c>
      <c r="BF124" s="2" t="str">
        <f t="shared" si="228"/>
        <v/>
      </c>
      <c r="BJ124" s="11" t="str">
        <f t="shared" si="229"/>
        <v/>
      </c>
      <c r="BK124" s="13" t="str">
        <f t="shared" si="230"/>
        <v/>
      </c>
      <c r="BL124" s="4" t="str">
        <f t="shared" si="231"/>
        <v/>
      </c>
      <c r="BM124" s="4" t="str">
        <f t="shared" si="232"/>
        <v/>
      </c>
      <c r="BN124" s="4" t="str">
        <f t="shared" si="233"/>
        <v/>
      </c>
      <c r="BO124" s="7" t="str">
        <f t="shared" si="234"/>
        <v/>
      </c>
      <c r="BP124" s="7" t="str">
        <f t="shared" si="235"/>
        <v/>
      </c>
      <c r="BQ124" s="7" t="str">
        <f t="shared" si="236"/>
        <v/>
      </c>
      <c r="BR124" s="7" t="str">
        <f t="shared" si="237"/>
        <v/>
      </c>
      <c r="BS124" s="7" t="str">
        <f t="shared" si="238"/>
        <v/>
      </c>
      <c r="BT124" s="7" t="str">
        <f t="shared" si="239"/>
        <v/>
      </c>
      <c r="BU124" s="7" t="str">
        <f t="shared" si="240"/>
        <v/>
      </c>
      <c r="BV124" s="7" t="str">
        <f t="shared" si="241"/>
        <v/>
      </c>
      <c r="BW124" s="3" t="str">
        <f t="shared" si="242"/>
        <v/>
      </c>
      <c r="BX124" s="4" t="str">
        <f t="shared" si="243"/>
        <v/>
      </c>
      <c r="BY124" s="4" t="str">
        <f t="shared" si="244"/>
        <v/>
      </c>
      <c r="BZ124" s="5" t="str">
        <f t="shared" si="245"/>
        <v/>
      </c>
      <c r="CA124" s="3" t="str">
        <f t="shared" si="246"/>
        <v/>
      </c>
      <c r="CB124" s="5" t="str">
        <f t="shared" si="247"/>
        <v/>
      </c>
      <c r="CC124" s="7" t="str">
        <f t="shared" si="248"/>
        <v/>
      </c>
      <c r="CD124" s="7" t="str">
        <f t="shared" si="249"/>
        <v/>
      </c>
      <c r="CE124" s="7" t="str">
        <f t="shared" si="250"/>
        <v/>
      </c>
      <c r="CF124" s="7" t="str">
        <f t="shared" si="251"/>
        <v/>
      </c>
      <c r="CG124" s="7" t="str">
        <f t="shared" si="252"/>
        <v/>
      </c>
      <c r="CH124" s="7" t="str">
        <f t="shared" si="253"/>
        <v/>
      </c>
      <c r="CI124" s="7" t="str">
        <f t="shared" si="254"/>
        <v/>
      </c>
      <c r="CJ124" s="7" t="str">
        <f t="shared" si="255"/>
        <v/>
      </c>
      <c r="CK124" s="4"/>
      <c r="CL124" s="4" t="str">
        <f t="shared" si="256"/>
        <v/>
      </c>
      <c r="CM124" s="5" t="str">
        <f t="shared" si="257"/>
        <v/>
      </c>
      <c r="CN124" s="1" t="str">
        <f t="shared" si="258"/>
        <v/>
      </c>
      <c r="CO124" s="150" t="str">
        <f t="shared" si="259"/>
        <v/>
      </c>
      <c r="CP124" s="150" t="str">
        <f t="shared" si="260"/>
        <v/>
      </c>
      <c r="CQ124" s="7" t="str">
        <f t="shared" si="261"/>
        <v/>
      </c>
      <c r="CR124" s="7"/>
      <c r="CS124" s="7" t="str">
        <f t="shared" si="262"/>
        <v/>
      </c>
      <c r="CT124" s="7" t="str">
        <f t="shared" si="263"/>
        <v/>
      </c>
      <c r="CU124" s="7" t="str">
        <f t="shared" si="264"/>
        <v/>
      </c>
      <c r="CV124" s="7" t="str">
        <f t="shared" si="265"/>
        <v/>
      </c>
      <c r="CW124" s="7"/>
      <c r="CX124" s="7" t="str">
        <f t="shared" si="266"/>
        <v/>
      </c>
    </row>
    <row r="125" spans="1:102" ht="15" customHeight="1" x14ac:dyDescent="0.2">
      <c r="A125" s="37">
        <v>116</v>
      </c>
      <c r="B125" s="136"/>
      <c r="C125" s="42"/>
      <c r="D125" s="134"/>
      <c r="E125" s="40"/>
      <c r="F125" s="44"/>
      <c r="G125" s="134"/>
      <c r="H125" s="2"/>
      <c r="I125" s="22" t="str">
        <f t="shared" si="209"/>
        <v/>
      </c>
      <c r="J125" s="23" t="str">
        <f t="shared" si="210"/>
        <v/>
      </c>
      <c r="K125" s="23" t="str">
        <f>IF(BJ125="1",COUNTIF(BJ$10:BJ125,"1"),"")</f>
        <v/>
      </c>
      <c r="L125" s="23" t="str">
        <f t="shared" si="211"/>
        <v/>
      </c>
      <c r="M125" s="23" t="str">
        <f t="shared" si="212"/>
        <v/>
      </c>
      <c r="N125" s="23" t="str">
        <f>IF(BK125="1",COUNTIF(BK$10:BK125,"1"),"")</f>
        <v/>
      </c>
      <c r="O125" s="23" t="str">
        <f t="shared" si="213"/>
        <v/>
      </c>
      <c r="P125" s="24" t="str">
        <f t="shared" si="214"/>
        <v/>
      </c>
      <c r="AJ125" s="2" t="str">
        <f t="shared" si="215"/>
        <v/>
      </c>
      <c r="AK125" s="2" t="str">
        <f t="shared" si="216"/>
        <v/>
      </c>
      <c r="AL125" s="2" t="str">
        <f t="shared" si="217"/>
        <v/>
      </c>
      <c r="AM125" s="2" t="str">
        <f t="shared" si="158"/>
        <v/>
      </c>
      <c r="AN125" s="2" t="str">
        <f t="shared" si="159"/>
        <v/>
      </c>
      <c r="AO125" s="2" t="str">
        <f t="shared" si="160"/>
        <v/>
      </c>
      <c r="AP125" s="2" t="str">
        <f t="shared" si="161"/>
        <v/>
      </c>
      <c r="AQ125" s="2" t="str">
        <f t="shared" si="218"/>
        <v/>
      </c>
      <c r="AR125" s="2" t="str">
        <f t="shared" si="219"/>
        <v/>
      </c>
      <c r="AS125" s="2" t="str">
        <f t="shared" si="220"/>
        <v/>
      </c>
      <c r="AT125" s="2" t="str">
        <f t="shared" si="162"/>
        <v/>
      </c>
      <c r="AU125" s="2" t="str">
        <f t="shared" si="163"/>
        <v/>
      </c>
      <c r="AV125" s="2" t="str">
        <f t="shared" si="164"/>
        <v/>
      </c>
      <c r="AW125" s="2" t="str">
        <f t="shared" si="165"/>
        <v/>
      </c>
      <c r="AX125" s="2" t="str">
        <f t="shared" si="221"/>
        <v xml:space="preserve"> </v>
      </c>
      <c r="AY125" s="2" t="str">
        <f t="shared" si="222"/>
        <v xml:space="preserve"> </v>
      </c>
      <c r="AZ125" s="2" t="str">
        <f t="shared" si="223"/>
        <v xml:space="preserve"> </v>
      </c>
      <c r="BA125" s="2" t="str">
        <f t="shared" si="224"/>
        <v xml:space="preserve"> </v>
      </c>
      <c r="BB125" s="2"/>
      <c r="BC125" s="2" t="str">
        <f t="shared" si="225"/>
        <v/>
      </c>
      <c r="BD125" s="2" t="str">
        <f t="shared" si="226"/>
        <v/>
      </c>
      <c r="BE125" s="2" t="str">
        <f t="shared" si="227"/>
        <v/>
      </c>
      <c r="BF125" s="2" t="str">
        <f t="shared" si="228"/>
        <v/>
      </c>
      <c r="BJ125" s="11" t="str">
        <f t="shared" si="229"/>
        <v/>
      </c>
      <c r="BK125" s="13" t="str">
        <f t="shared" si="230"/>
        <v/>
      </c>
      <c r="BL125" s="4" t="str">
        <f t="shared" si="231"/>
        <v/>
      </c>
      <c r="BM125" s="4" t="str">
        <f t="shared" si="232"/>
        <v/>
      </c>
      <c r="BN125" s="4" t="str">
        <f t="shared" si="233"/>
        <v/>
      </c>
      <c r="BO125" s="7" t="str">
        <f t="shared" si="234"/>
        <v/>
      </c>
      <c r="BP125" s="7" t="str">
        <f t="shared" si="235"/>
        <v/>
      </c>
      <c r="BQ125" s="7" t="str">
        <f t="shared" si="236"/>
        <v/>
      </c>
      <c r="BR125" s="7" t="str">
        <f t="shared" si="237"/>
        <v/>
      </c>
      <c r="BS125" s="7" t="str">
        <f t="shared" si="238"/>
        <v/>
      </c>
      <c r="BT125" s="7" t="str">
        <f t="shared" si="239"/>
        <v/>
      </c>
      <c r="BU125" s="7" t="str">
        <f t="shared" si="240"/>
        <v/>
      </c>
      <c r="BV125" s="7" t="str">
        <f t="shared" si="241"/>
        <v/>
      </c>
      <c r="BW125" s="3" t="str">
        <f t="shared" si="242"/>
        <v/>
      </c>
      <c r="BX125" s="4" t="str">
        <f t="shared" si="243"/>
        <v/>
      </c>
      <c r="BY125" s="4" t="str">
        <f t="shared" si="244"/>
        <v/>
      </c>
      <c r="BZ125" s="5" t="str">
        <f t="shared" si="245"/>
        <v/>
      </c>
      <c r="CA125" s="3" t="str">
        <f t="shared" si="246"/>
        <v/>
      </c>
      <c r="CB125" s="5" t="str">
        <f t="shared" si="247"/>
        <v/>
      </c>
      <c r="CC125" s="7" t="str">
        <f t="shared" si="248"/>
        <v/>
      </c>
      <c r="CD125" s="7" t="str">
        <f t="shared" si="249"/>
        <v/>
      </c>
      <c r="CE125" s="7" t="str">
        <f t="shared" si="250"/>
        <v/>
      </c>
      <c r="CF125" s="7" t="str">
        <f t="shared" si="251"/>
        <v/>
      </c>
      <c r="CG125" s="7" t="str">
        <f t="shared" si="252"/>
        <v/>
      </c>
      <c r="CH125" s="7" t="str">
        <f t="shared" si="253"/>
        <v/>
      </c>
      <c r="CI125" s="7" t="str">
        <f t="shared" si="254"/>
        <v/>
      </c>
      <c r="CJ125" s="7" t="str">
        <f t="shared" si="255"/>
        <v/>
      </c>
      <c r="CK125" s="4"/>
      <c r="CL125" s="4" t="str">
        <f t="shared" si="256"/>
        <v/>
      </c>
      <c r="CM125" s="5" t="str">
        <f t="shared" si="257"/>
        <v/>
      </c>
      <c r="CN125" s="1" t="str">
        <f t="shared" si="258"/>
        <v/>
      </c>
      <c r="CO125" s="150" t="str">
        <f t="shared" si="259"/>
        <v/>
      </c>
      <c r="CP125" s="150" t="str">
        <f t="shared" si="260"/>
        <v/>
      </c>
      <c r="CQ125" s="7" t="str">
        <f t="shared" si="261"/>
        <v/>
      </c>
      <c r="CR125" s="7"/>
      <c r="CS125" s="7" t="str">
        <f t="shared" si="262"/>
        <v/>
      </c>
      <c r="CT125" s="7" t="str">
        <f t="shared" si="263"/>
        <v/>
      </c>
      <c r="CU125" s="7" t="str">
        <f t="shared" si="264"/>
        <v/>
      </c>
      <c r="CV125" s="7" t="str">
        <f t="shared" si="265"/>
        <v/>
      </c>
      <c r="CW125" s="7"/>
      <c r="CX125" s="7" t="str">
        <f t="shared" si="266"/>
        <v/>
      </c>
    </row>
    <row r="126" spans="1:102" ht="15" customHeight="1" x14ac:dyDescent="0.2">
      <c r="A126" s="37">
        <v>117</v>
      </c>
      <c r="B126" s="136"/>
      <c r="C126" s="42"/>
      <c r="D126" s="134"/>
      <c r="E126" s="40"/>
      <c r="F126" s="44"/>
      <c r="G126" s="134"/>
      <c r="H126" s="2"/>
      <c r="I126" s="22" t="str">
        <f t="shared" si="209"/>
        <v/>
      </c>
      <c r="J126" s="23" t="str">
        <f t="shared" si="210"/>
        <v/>
      </c>
      <c r="K126" s="23" t="str">
        <f>IF(BJ126="1",COUNTIF(BJ$10:BJ126,"1"),"")</f>
        <v/>
      </c>
      <c r="L126" s="23" t="str">
        <f t="shared" si="211"/>
        <v/>
      </c>
      <c r="M126" s="23" t="str">
        <f t="shared" si="212"/>
        <v/>
      </c>
      <c r="N126" s="23" t="str">
        <f>IF(BK126="1",COUNTIF(BK$10:BK126,"1"),"")</f>
        <v/>
      </c>
      <c r="O126" s="23" t="str">
        <f t="shared" si="213"/>
        <v/>
      </c>
      <c r="P126" s="24" t="str">
        <f t="shared" si="214"/>
        <v/>
      </c>
      <c r="AJ126" s="2" t="str">
        <f t="shared" si="215"/>
        <v/>
      </c>
      <c r="AK126" s="2" t="str">
        <f t="shared" si="216"/>
        <v/>
      </c>
      <c r="AL126" s="2" t="str">
        <f t="shared" si="217"/>
        <v/>
      </c>
      <c r="AM126" s="2" t="str">
        <f t="shared" si="158"/>
        <v/>
      </c>
      <c r="AN126" s="2" t="str">
        <f t="shared" si="159"/>
        <v/>
      </c>
      <c r="AO126" s="2" t="str">
        <f t="shared" si="160"/>
        <v/>
      </c>
      <c r="AP126" s="2" t="str">
        <f t="shared" si="161"/>
        <v/>
      </c>
      <c r="AQ126" s="2" t="str">
        <f t="shared" si="218"/>
        <v/>
      </c>
      <c r="AR126" s="2" t="str">
        <f t="shared" si="219"/>
        <v/>
      </c>
      <c r="AS126" s="2" t="str">
        <f t="shared" si="220"/>
        <v/>
      </c>
      <c r="AT126" s="2" t="str">
        <f t="shared" si="162"/>
        <v/>
      </c>
      <c r="AU126" s="2" t="str">
        <f t="shared" si="163"/>
        <v/>
      </c>
      <c r="AV126" s="2" t="str">
        <f t="shared" si="164"/>
        <v/>
      </c>
      <c r="AW126" s="2" t="str">
        <f t="shared" si="165"/>
        <v/>
      </c>
      <c r="AX126" s="2" t="str">
        <f t="shared" si="221"/>
        <v xml:space="preserve"> </v>
      </c>
      <c r="AY126" s="2" t="str">
        <f t="shared" si="222"/>
        <v xml:space="preserve"> </v>
      </c>
      <c r="AZ126" s="2" t="str">
        <f t="shared" si="223"/>
        <v xml:space="preserve"> </v>
      </c>
      <c r="BA126" s="2" t="str">
        <f t="shared" si="224"/>
        <v xml:space="preserve"> </v>
      </c>
      <c r="BB126" s="2"/>
      <c r="BC126" s="2" t="str">
        <f t="shared" si="225"/>
        <v/>
      </c>
      <c r="BD126" s="2" t="str">
        <f t="shared" si="226"/>
        <v/>
      </c>
      <c r="BE126" s="2" t="str">
        <f t="shared" si="227"/>
        <v/>
      </c>
      <c r="BF126" s="2" t="str">
        <f t="shared" si="228"/>
        <v/>
      </c>
      <c r="BJ126" s="11" t="str">
        <f t="shared" si="229"/>
        <v/>
      </c>
      <c r="BK126" s="13" t="str">
        <f t="shared" si="230"/>
        <v/>
      </c>
      <c r="BL126" s="4" t="str">
        <f t="shared" si="231"/>
        <v/>
      </c>
      <c r="BM126" s="4" t="str">
        <f t="shared" si="232"/>
        <v/>
      </c>
      <c r="BN126" s="4" t="str">
        <f t="shared" si="233"/>
        <v/>
      </c>
      <c r="BO126" s="7" t="str">
        <f t="shared" si="234"/>
        <v/>
      </c>
      <c r="BP126" s="7" t="str">
        <f t="shared" si="235"/>
        <v/>
      </c>
      <c r="BQ126" s="7" t="str">
        <f t="shared" si="236"/>
        <v/>
      </c>
      <c r="BR126" s="7" t="str">
        <f t="shared" si="237"/>
        <v/>
      </c>
      <c r="BS126" s="7" t="str">
        <f t="shared" si="238"/>
        <v/>
      </c>
      <c r="BT126" s="7" t="str">
        <f t="shared" si="239"/>
        <v/>
      </c>
      <c r="BU126" s="7" t="str">
        <f t="shared" si="240"/>
        <v/>
      </c>
      <c r="BV126" s="7" t="str">
        <f t="shared" si="241"/>
        <v/>
      </c>
      <c r="BW126" s="3" t="str">
        <f t="shared" si="242"/>
        <v/>
      </c>
      <c r="BX126" s="4" t="str">
        <f t="shared" si="243"/>
        <v/>
      </c>
      <c r="BY126" s="4" t="str">
        <f t="shared" si="244"/>
        <v/>
      </c>
      <c r="BZ126" s="5" t="str">
        <f t="shared" si="245"/>
        <v/>
      </c>
      <c r="CA126" s="3" t="str">
        <f t="shared" si="246"/>
        <v/>
      </c>
      <c r="CB126" s="5" t="str">
        <f t="shared" si="247"/>
        <v/>
      </c>
      <c r="CC126" s="7" t="str">
        <f t="shared" si="248"/>
        <v/>
      </c>
      <c r="CD126" s="7" t="str">
        <f t="shared" si="249"/>
        <v/>
      </c>
      <c r="CE126" s="7" t="str">
        <f t="shared" si="250"/>
        <v/>
      </c>
      <c r="CF126" s="7" t="str">
        <f t="shared" si="251"/>
        <v/>
      </c>
      <c r="CG126" s="7" t="str">
        <f t="shared" si="252"/>
        <v/>
      </c>
      <c r="CH126" s="7" t="str">
        <f t="shared" si="253"/>
        <v/>
      </c>
      <c r="CI126" s="7" t="str">
        <f t="shared" si="254"/>
        <v/>
      </c>
      <c r="CJ126" s="7" t="str">
        <f t="shared" si="255"/>
        <v/>
      </c>
      <c r="CK126" s="4"/>
      <c r="CL126" s="4" t="str">
        <f t="shared" si="256"/>
        <v/>
      </c>
      <c r="CM126" s="5" t="str">
        <f t="shared" si="257"/>
        <v/>
      </c>
      <c r="CN126" s="1" t="str">
        <f t="shared" si="258"/>
        <v/>
      </c>
      <c r="CO126" s="150" t="str">
        <f t="shared" si="259"/>
        <v/>
      </c>
      <c r="CP126" s="150" t="str">
        <f t="shared" si="260"/>
        <v/>
      </c>
      <c r="CQ126" s="7" t="str">
        <f t="shared" si="261"/>
        <v/>
      </c>
      <c r="CR126" s="7"/>
      <c r="CS126" s="7" t="str">
        <f t="shared" si="262"/>
        <v/>
      </c>
      <c r="CT126" s="7" t="str">
        <f t="shared" si="263"/>
        <v/>
      </c>
      <c r="CU126" s="7" t="str">
        <f t="shared" si="264"/>
        <v/>
      </c>
      <c r="CV126" s="7" t="str">
        <f t="shared" si="265"/>
        <v/>
      </c>
      <c r="CW126" s="7"/>
      <c r="CX126" s="7" t="str">
        <f t="shared" si="266"/>
        <v/>
      </c>
    </row>
    <row r="127" spans="1:102" ht="15" customHeight="1" x14ac:dyDescent="0.2">
      <c r="A127" s="37">
        <v>118</v>
      </c>
      <c r="B127" s="136"/>
      <c r="C127" s="42"/>
      <c r="D127" s="134"/>
      <c r="E127" s="40"/>
      <c r="F127" s="44"/>
      <c r="G127" s="134"/>
      <c r="H127" s="2"/>
      <c r="I127" s="22" t="str">
        <f t="shared" si="209"/>
        <v/>
      </c>
      <c r="J127" s="23" t="str">
        <f t="shared" si="210"/>
        <v/>
      </c>
      <c r="K127" s="23" t="str">
        <f>IF(BJ127="1",COUNTIF(BJ$10:BJ127,"1"),"")</f>
        <v/>
      </c>
      <c r="L127" s="23" t="str">
        <f t="shared" si="211"/>
        <v/>
      </c>
      <c r="M127" s="23" t="str">
        <f t="shared" si="212"/>
        <v/>
      </c>
      <c r="N127" s="23" t="str">
        <f>IF(BK127="1",COUNTIF(BK$10:BK127,"1"),"")</f>
        <v/>
      </c>
      <c r="O127" s="23" t="str">
        <f t="shared" si="213"/>
        <v/>
      </c>
      <c r="P127" s="24" t="str">
        <f t="shared" si="214"/>
        <v/>
      </c>
      <c r="AJ127" s="2" t="str">
        <f t="shared" si="215"/>
        <v/>
      </c>
      <c r="AK127" s="2" t="str">
        <f t="shared" si="216"/>
        <v/>
      </c>
      <c r="AL127" s="2" t="str">
        <f t="shared" si="217"/>
        <v/>
      </c>
      <c r="AM127" s="2" t="str">
        <f t="shared" si="158"/>
        <v/>
      </c>
      <c r="AN127" s="2" t="str">
        <f t="shared" si="159"/>
        <v/>
      </c>
      <c r="AO127" s="2" t="str">
        <f t="shared" si="160"/>
        <v/>
      </c>
      <c r="AP127" s="2" t="str">
        <f t="shared" si="161"/>
        <v/>
      </c>
      <c r="AQ127" s="2" t="str">
        <f t="shared" si="218"/>
        <v/>
      </c>
      <c r="AR127" s="2" t="str">
        <f t="shared" si="219"/>
        <v/>
      </c>
      <c r="AS127" s="2" t="str">
        <f t="shared" si="220"/>
        <v/>
      </c>
      <c r="AT127" s="2" t="str">
        <f t="shared" si="162"/>
        <v/>
      </c>
      <c r="AU127" s="2" t="str">
        <f t="shared" si="163"/>
        <v/>
      </c>
      <c r="AV127" s="2" t="str">
        <f t="shared" si="164"/>
        <v/>
      </c>
      <c r="AW127" s="2" t="str">
        <f t="shared" si="165"/>
        <v/>
      </c>
      <c r="AX127" s="2" t="str">
        <f t="shared" si="221"/>
        <v xml:space="preserve"> </v>
      </c>
      <c r="AY127" s="2" t="str">
        <f t="shared" si="222"/>
        <v xml:space="preserve"> </v>
      </c>
      <c r="AZ127" s="2" t="str">
        <f t="shared" si="223"/>
        <v xml:space="preserve"> </v>
      </c>
      <c r="BA127" s="2" t="str">
        <f t="shared" si="224"/>
        <v xml:space="preserve"> </v>
      </c>
      <c r="BB127" s="2"/>
      <c r="BC127" s="2" t="str">
        <f t="shared" si="225"/>
        <v/>
      </c>
      <c r="BD127" s="2" t="str">
        <f t="shared" si="226"/>
        <v/>
      </c>
      <c r="BE127" s="2" t="str">
        <f t="shared" si="227"/>
        <v/>
      </c>
      <c r="BF127" s="2" t="str">
        <f t="shared" si="228"/>
        <v/>
      </c>
      <c r="BJ127" s="11" t="str">
        <f t="shared" si="229"/>
        <v/>
      </c>
      <c r="BK127" s="13" t="str">
        <f t="shared" si="230"/>
        <v/>
      </c>
      <c r="BL127" s="4" t="str">
        <f t="shared" si="231"/>
        <v/>
      </c>
      <c r="BM127" s="4" t="str">
        <f t="shared" si="232"/>
        <v/>
      </c>
      <c r="BN127" s="4" t="str">
        <f t="shared" si="233"/>
        <v/>
      </c>
      <c r="BO127" s="7" t="str">
        <f t="shared" si="234"/>
        <v/>
      </c>
      <c r="BP127" s="7" t="str">
        <f t="shared" si="235"/>
        <v/>
      </c>
      <c r="BQ127" s="7" t="str">
        <f t="shared" si="236"/>
        <v/>
      </c>
      <c r="BR127" s="7" t="str">
        <f t="shared" si="237"/>
        <v/>
      </c>
      <c r="BS127" s="7" t="str">
        <f t="shared" si="238"/>
        <v/>
      </c>
      <c r="BT127" s="7" t="str">
        <f t="shared" si="239"/>
        <v/>
      </c>
      <c r="BU127" s="7" t="str">
        <f t="shared" si="240"/>
        <v/>
      </c>
      <c r="BV127" s="7" t="str">
        <f t="shared" si="241"/>
        <v/>
      </c>
      <c r="BW127" s="3" t="str">
        <f t="shared" si="242"/>
        <v/>
      </c>
      <c r="BX127" s="4" t="str">
        <f t="shared" si="243"/>
        <v/>
      </c>
      <c r="BY127" s="4" t="str">
        <f t="shared" si="244"/>
        <v/>
      </c>
      <c r="BZ127" s="5" t="str">
        <f t="shared" si="245"/>
        <v/>
      </c>
      <c r="CA127" s="3" t="str">
        <f t="shared" si="246"/>
        <v/>
      </c>
      <c r="CB127" s="5" t="str">
        <f t="shared" si="247"/>
        <v/>
      </c>
      <c r="CC127" s="7" t="str">
        <f t="shared" si="248"/>
        <v/>
      </c>
      <c r="CD127" s="7" t="str">
        <f t="shared" si="249"/>
        <v/>
      </c>
      <c r="CE127" s="7" t="str">
        <f t="shared" si="250"/>
        <v/>
      </c>
      <c r="CF127" s="7" t="str">
        <f t="shared" si="251"/>
        <v/>
      </c>
      <c r="CG127" s="7" t="str">
        <f t="shared" si="252"/>
        <v/>
      </c>
      <c r="CH127" s="7" t="str">
        <f t="shared" si="253"/>
        <v/>
      </c>
      <c r="CI127" s="7" t="str">
        <f t="shared" si="254"/>
        <v/>
      </c>
      <c r="CJ127" s="7" t="str">
        <f t="shared" si="255"/>
        <v/>
      </c>
      <c r="CK127" s="4"/>
      <c r="CL127" s="4" t="str">
        <f t="shared" si="256"/>
        <v/>
      </c>
      <c r="CM127" s="5" t="str">
        <f t="shared" si="257"/>
        <v/>
      </c>
      <c r="CN127" s="1" t="str">
        <f t="shared" si="258"/>
        <v/>
      </c>
      <c r="CO127" s="150" t="str">
        <f t="shared" si="259"/>
        <v/>
      </c>
      <c r="CP127" s="150" t="str">
        <f t="shared" si="260"/>
        <v/>
      </c>
      <c r="CQ127" s="7" t="str">
        <f t="shared" si="261"/>
        <v/>
      </c>
      <c r="CR127" s="7"/>
      <c r="CS127" s="7" t="str">
        <f t="shared" si="262"/>
        <v/>
      </c>
      <c r="CT127" s="7" t="str">
        <f t="shared" si="263"/>
        <v/>
      </c>
      <c r="CU127" s="7" t="str">
        <f t="shared" si="264"/>
        <v/>
      </c>
      <c r="CV127" s="7" t="str">
        <f t="shared" si="265"/>
        <v/>
      </c>
      <c r="CW127" s="7"/>
      <c r="CX127" s="7" t="str">
        <f t="shared" si="266"/>
        <v/>
      </c>
    </row>
    <row r="128" spans="1:102" ht="15" customHeight="1" x14ac:dyDescent="0.2">
      <c r="A128" s="37">
        <v>119</v>
      </c>
      <c r="B128" s="136"/>
      <c r="C128" s="42"/>
      <c r="D128" s="134"/>
      <c r="E128" s="40"/>
      <c r="F128" s="44"/>
      <c r="G128" s="134"/>
      <c r="H128" s="2"/>
      <c r="I128" s="22" t="str">
        <f t="shared" si="209"/>
        <v/>
      </c>
      <c r="J128" s="23" t="str">
        <f t="shared" si="210"/>
        <v/>
      </c>
      <c r="K128" s="23" t="str">
        <f>IF(BJ128="1",COUNTIF(BJ$10:BJ128,"1"),"")</f>
        <v/>
      </c>
      <c r="L128" s="23" t="str">
        <f t="shared" si="211"/>
        <v/>
      </c>
      <c r="M128" s="23" t="str">
        <f t="shared" si="212"/>
        <v/>
      </c>
      <c r="N128" s="23" t="str">
        <f>IF(BK128="1",COUNTIF(BK$10:BK128,"1"),"")</f>
        <v/>
      </c>
      <c r="O128" s="23" t="str">
        <f t="shared" si="213"/>
        <v/>
      </c>
      <c r="P128" s="24" t="str">
        <f t="shared" si="214"/>
        <v/>
      </c>
      <c r="AJ128" s="2" t="str">
        <f t="shared" si="215"/>
        <v/>
      </c>
      <c r="AK128" s="2" t="str">
        <f t="shared" si="216"/>
        <v/>
      </c>
      <c r="AL128" s="2" t="str">
        <f t="shared" si="217"/>
        <v/>
      </c>
      <c r="AM128" s="2" t="str">
        <f t="shared" si="158"/>
        <v/>
      </c>
      <c r="AN128" s="2" t="str">
        <f t="shared" si="159"/>
        <v/>
      </c>
      <c r="AO128" s="2" t="str">
        <f t="shared" si="160"/>
        <v/>
      </c>
      <c r="AP128" s="2" t="str">
        <f t="shared" si="161"/>
        <v/>
      </c>
      <c r="AQ128" s="2" t="str">
        <f t="shared" si="218"/>
        <v/>
      </c>
      <c r="AR128" s="2" t="str">
        <f t="shared" si="219"/>
        <v/>
      </c>
      <c r="AS128" s="2" t="str">
        <f t="shared" si="220"/>
        <v/>
      </c>
      <c r="AT128" s="2" t="str">
        <f t="shared" si="162"/>
        <v/>
      </c>
      <c r="AU128" s="2" t="str">
        <f t="shared" si="163"/>
        <v/>
      </c>
      <c r="AV128" s="2" t="str">
        <f t="shared" si="164"/>
        <v/>
      </c>
      <c r="AW128" s="2" t="str">
        <f t="shared" si="165"/>
        <v/>
      </c>
      <c r="AX128" s="2" t="str">
        <f t="shared" si="221"/>
        <v xml:space="preserve"> </v>
      </c>
      <c r="AY128" s="2" t="str">
        <f t="shared" si="222"/>
        <v xml:space="preserve"> </v>
      </c>
      <c r="AZ128" s="2" t="str">
        <f t="shared" si="223"/>
        <v xml:space="preserve"> </v>
      </c>
      <c r="BA128" s="2" t="str">
        <f t="shared" si="224"/>
        <v xml:space="preserve"> </v>
      </c>
      <c r="BB128" s="2"/>
      <c r="BC128" s="2" t="str">
        <f t="shared" si="225"/>
        <v/>
      </c>
      <c r="BD128" s="2" t="str">
        <f t="shared" si="226"/>
        <v/>
      </c>
      <c r="BE128" s="2" t="str">
        <f t="shared" si="227"/>
        <v/>
      </c>
      <c r="BF128" s="2" t="str">
        <f t="shared" si="228"/>
        <v/>
      </c>
      <c r="BJ128" s="11" t="str">
        <f t="shared" si="229"/>
        <v/>
      </c>
      <c r="BK128" s="13" t="str">
        <f t="shared" si="230"/>
        <v/>
      </c>
      <c r="BL128" s="4" t="str">
        <f t="shared" si="231"/>
        <v/>
      </c>
      <c r="BM128" s="4" t="str">
        <f t="shared" si="232"/>
        <v/>
      </c>
      <c r="BN128" s="4" t="str">
        <f t="shared" si="233"/>
        <v/>
      </c>
      <c r="BO128" s="7" t="str">
        <f t="shared" si="234"/>
        <v/>
      </c>
      <c r="BP128" s="7" t="str">
        <f t="shared" si="235"/>
        <v/>
      </c>
      <c r="BQ128" s="7" t="str">
        <f t="shared" si="236"/>
        <v/>
      </c>
      <c r="BR128" s="7" t="str">
        <f t="shared" si="237"/>
        <v/>
      </c>
      <c r="BS128" s="7" t="str">
        <f t="shared" si="238"/>
        <v/>
      </c>
      <c r="BT128" s="7" t="str">
        <f t="shared" si="239"/>
        <v/>
      </c>
      <c r="BU128" s="7" t="str">
        <f t="shared" si="240"/>
        <v/>
      </c>
      <c r="BV128" s="7" t="str">
        <f t="shared" si="241"/>
        <v/>
      </c>
      <c r="BW128" s="3" t="str">
        <f t="shared" si="242"/>
        <v/>
      </c>
      <c r="BX128" s="4" t="str">
        <f t="shared" si="243"/>
        <v/>
      </c>
      <c r="BY128" s="4" t="str">
        <f t="shared" si="244"/>
        <v/>
      </c>
      <c r="BZ128" s="5" t="str">
        <f t="shared" si="245"/>
        <v/>
      </c>
      <c r="CA128" s="3" t="str">
        <f t="shared" si="246"/>
        <v/>
      </c>
      <c r="CB128" s="5" t="str">
        <f t="shared" si="247"/>
        <v/>
      </c>
      <c r="CC128" s="7" t="str">
        <f t="shared" si="248"/>
        <v/>
      </c>
      <c r="CD128" s="7" t="str">
        <f t="shared" si="249"/>
        <v/>
      </c>
      <c r="CE128" s="7" t="str">
        <f t="shared" si="250"/>
        <v/>
      </c>
      <c r="CF128" s="7" t="str">
        <f t="shared" si="251"/>
        <v/>
      </c>
      <c r="CG128" s="7" t="str">
        <f t="shared" si="252"/>
        <v/>
      </c>
      <c r="CH128" s="7" t="str">
        <f t="shared" si="253"/>
        <v/>
      </c>
      <c r="CI128" s="7" t="str">
        <f t="shared" si="254"/>
        <v/>
      </c>
      <c r="CJ128" s="7" t="str">
        <f t="shared" si="255"/>
        <v/>
      </c>
      <c r="CK128" s="4"/>
      <c r="CL128" s="4" t="str">
        <f t="shared" si="256"/>
        <v/>
      </c>
      <c r="CM128" s="5" t="str">
        <f t="shared" si="257"/>
        <v/>
      </c>
      <c r="CN128" s="1" t="str">
        <f t="shared" si="258"/>
        <v/>
      </c>
      <c r="CO128" s="150" t="str">
        <f t="shared" si="259"/>
        <v/>
      </c>
      <c r="CP128" s="150" t="str">
        <f t="shared" si="260"/>
        <v/>
      </c>
      <c r="CQ128" s="7" t="str">
        <f t="shared" si="261"/>
        <v/>
      </c>
      <c r="CR128" s="7"/>
      <c r="CS128" s="7" t="str">
        <f t="shared" si="262"/>
        <v/>
      </c>
      <c r="CT128" s="7" t="str">
        <f t="shared" si="263"/>
        <v/>
      </c>
      <c r="CU128" s="7" t="str">
        <f t="shared" si="264"/>
        <v/>
      </c>
      <c r="CV128" s="7" t="str">
        <f t="shared" si="265"/>
        <v/>
      </c>
      <c r="CW128" s="7"/>
      <c r="CX128" s="7" t="str">
        <f t="shared" si="266"/>
        <v/>
      </c>
    </row>
    <row r="129" spans="1:102" ht="15" customHeight="1" x14ac:dyDescent="0.2">
      <c r="A129" s="37">
        <v>120</v>
      </c>
      <c r="B129" s="136"/>
      <c r="C129" s="42"/>
      <c r="D129" s="134"/>
      <c r="E129" s="40"/>
      <c r="F129" s="44"/>
      <c r="G129" s="134"/>
      <c r="H129" s="2"/>
      <c r="I129" s="22" t="str">
        <f t="shared" si="209"/>
        <v/>
      </c>
      <c r="J129" s="23" t="str">
        <f t="shared" si="210"/>
        <v/>
      </c>
      <c r="K129" s="23" t="str">
        <f>IF(BJ129="1",COUNTIF(BJ$10:BJ129,"1"),"")</f>
        <v/>
      </c>
      <c r="L129" s="23" t="str">
        <f t="shared" si="211"/>
        <v/>
      </c>
      <c r="M129" s="23" t="str">
        <f t="shared" si="212"/>
        <v/>
      </c>
      <c r="N129" s="23" t="str">
        <f>IF(BK129="1",COUNTIF(BK$10:BK129,"1"),"")</f>
        <v/>
      </c>
      <c r="O129" s="23" t="str">
        <f t="shared" si="213"/>
        <v/>
      </c>
      <c r="P129" s="24" t="str">
        <f t="shared" si="214"/>
        <v/>
      </c>
      <c r="AJ129" s="2" t="str">
        <f t="shared" si="215"/>
        <v/>
      </c>
      <c r="AK129" s="2" t="str">
        <f t="shared" si="216"/>
        <v/>
      </c>
      <c r="AL129" s="2" t="str">
        <f t="shared" si="217"/>
        <v/>
      </c>
      <c r="AM129" s="2" t="str">
        <f t="shared" si="158"/>
        <v/>
      </c>
      <c r="AN129" s="2" t="str">
        <f t="shared" si="159"/>
        <v/>
      </c>
      <c r="AO129" s="2" t="str">
        <f t="shared" si="160"/>
        <v/>
      </c>
      <c r="AP129" s="2" t="str">
        <f t="shared" si="161"/>
        <v/>
      </c>
      <c r="AQ129" s="2" t="str">
        <f t="shared" si="218"/>
        <v/>
      </c>
      <c r="AR129" s="2" t="str">
        <f t="shared" si="219"/>
        <v/>
      </c>
      <c r="AS129" s="2" t="str">
        <f t="shared" si="220"/>
        <v/>
      </c>
      <c r="AT129" s="2" t="str">
        <f t="shared" si="162"/>
        <v/>
      </c>
      <c r="AU129" s="2" t="str">
        <f t="shared" si="163"/>
        <v/>
      </c>
      <c r="AV129" s="2" t="str">
        <f t="shared" si="164"/>
        <v/>
      </c>
      <c r="AW129" s="2" t="str">
        <f t="shared" si="165"/>
        <v/>
      </c>
      <c r="AX129" s="2" t="str">
        <f t="shared" si="221"/>
        <v xml:space="preserve"> </v>
      </c>
      <c r="AY129" s="2" t="str">
        <f t="shared" si="222"/>
        <v xml:space="preserve"> </v>
      </c>
      <c r="AZ129" s="2" t="str">
        <f t="shared" si="223"/>
        <v xml:space="preserve"> </v>
      </c>
      <c r="BA129" s="2" t="str">
        <f t="shared" si="224"/>
        <v xml:space="preserve"> </v>
      </c>
      <c r="BB129" s="2"/>
      <c r="BC129" s="2" t="str">
        <f t="shared" si="225"/>
        <v/>
      </c>
      <c r="BD129" s="2" t="str">
        <f t="shared" si="226"/>
        <v/>
      </c>
      <c r="BE129" s="2" t="str">
        <f t="shared" si="227"/>
        <v/>
      </c>
      <c r="BF129" s="2" t="str">
        <f t="shared" si="228"/>
        <v/>
      </c>
      <c r="BJ129" s="11" t="str">
        <f t="shared" si="229"/>
        <v/>
      </c>
      <c r="BK129" s="13" t="str">
        <f t="shared" si="230"/>
        <v/>
      </c>
      <c r="BL129" s="4" t="str">
        <f t="shared" si="231"/>
        <v/>
      </c>
      <c r="BM129" s="4" t="str">
        <f t="shared" si="232"/>
        <v/>
      </c>
      <c r="BN129" s="4" t="str">
        <f t="shared" si="233"/>
        <v/>
      </c>
      <c r="BO129" s="7" t="str">
        <f t="shared" si="234"/>
        <v/>
      </c>
      <c r="BP129" s="7" t="str">
        <f t="shared" si="235"/>
        <v/>
      </c>
      <c r="BQ129" s="7" t="str">
        <f t="shared" si="236"/>
        <v/>
      </c>
      <c r="BR129" s="7" t="str">
        <f t="shared" si="237"/>
        <v/>
      </c>
      <c r="BS129" s="7" t="str">
        <f t="shared" si="238"/>
        <v/>
      </c>
      <c r="BT129" s="7" t="str">
        <f t="shared" si="239"/>
        <v/>
      </c>
      <c r="BU129" s="7" t="str">
        <f t="shared" si="240"/>
        <v/>
      </c>
      <c r="BV129" s="7" t="str">
        <f t="shared" si="241"/>
        <v/>
      </c>
      <c r="BW129" s="3" t="str">
        <f t="shared" si="242"/>
        <v/>
      </c>
      <c r="BX129" s="4" t="str">
        <f t="shared" si="243"/>
        <v/>
      </c>
      <c r="BY129" s="4" t="str">
        <f t="shared" si="244"/>
        <v/>
      </c>
      <c r="BZ129" s="5" t="str">
        <f t="shared" si="245"/>
        <v/>
      </c>
      <c r="CA129" s="3" t="str">
        <f t="shared" si="246"/>
        <v/>
      </c>
      <c r="CB129" s="5" t="str">
        <f t="shared" si="247"/>
        <v/>
      </c>
      <c r="CC129" s="7" t="str">
        <f t="shared" si="248"/>
        <v/>
      </c>
      <c r="CD129" s="7" t="str">
        <f t="shared" si="249"/>
        <v/>
      </c>
      <c r="CE129" s="7" t="str">
        <f t="shared" si="250"/>
        <v/>
      </c>
      <c r="CF129" s="7" t="str">
        <f t="shared" si="251"/>
        <v/>
      </c>
      <c r="CG129" s="7" t="str">
        <f t="shared" si="252"/>
        <v/>
      </c>
      <c r="CH129" s="7" t="str">
        <f t="shared" si="253"/>
        <v/>
      </c>
      <c r="CI129" s="7" t="str">
        <f t="shared" si="254"/>
        <v/>
      </c>
      <c r="CJ129" s="7" t="str">
        <f t="shared" si="255"/>
        <v/>
      </c>
      <c r="CK129" s="4"/>
      <c r="CL129" s="4" t="str">
        <f t="shared" si="256"/>
        <v/>
      </c>
      <c r="CM129" s="5" t="str">
        <f t="shared" si="257"/>
        <v/>
      </c>
      <c r="CN129" s="1" t="str">
        <f t="shared" si="258"/>
        <v/>
      </c>
      <c r="CO129" s="150" t="str">
        <f t="shared" si="259"/>
        <v/>
      </c>
      <c r="CP129" s="150" t="str">
        <f t="shared" si="260"/>
        <v/>
      </c>
      <c r="CQ129" s="7" t="str">
        <f t="shared" si="261"/>
        <v/>
      </c>
      <c r="CR129" s="7"/>
      <c r="CS129" s="7" t="str">
        <f t="shared" si="262"/>
        <v/>
      </c>
      <c r="CT129" s="7" t="str">
        <f t="shared" si="263"/>
        <v/>
      </c>
      <c r="CU129" s="7" t="str">
        <f t="shared" si="264"/>
        <v/>
      </c>
      <c r="CV129" s="7" t="str">
        <f t="shared" si="265"/>
        <v/>
      </c>
      <c r="CW129" s="7"/>
      <c r="CX129" s="7" t="str">
        <f t="shared" si="266"/>
        <v/>
      </c>
    </row>
    <row r="130" spans="1:102" ht="15" customHeight="1" x14ac:dyDescent="0.2">
      <c r="A130" s="37">
        <v>121</v>
      </c>
      <c r="B130" s="136"/>
      <c r="C130" s="42"/>
      <c r="D130" s="134"/>
      <c r="E130" s="40"/>
      <c r="F130" s="44"/>
      <c r="G130" s="134"/>
      <c r="H130" s="2"/>
      <c r="I130" s="22" t="str">
        <f t="shared" si="209"/>
        <v/>
      </c>
      <c r="J130" s="23" t="str">
        <f t="shared" si="210"/>
        <v/>
      </c>
      <c r="K130" s="23" t="str">
        <f>IF(BJ130="1",COUNTIF(BJ$10:BJ130,"1"),"")</f>
        <v/>
      </c>
      <c r="L130" s="23" t="str">
        <f t="shared" si="211"/>
        <v/>
      </c>
      <c r="M130" s="23" t="str">
        <f t="shared" si="212"/>
        <v/>
      </c>
      <c r="N130" s="23" t="str">
        <f>IF(BK130="1",COUNTIF(BK$10:BK130,"1"),"")</f>
        <v/>
      </c>
      <c r="O130" s="23" t="str">
        <f t="shared" si="213"/>
        <v/>
      </c>
      <c r="P130" s="24" t="str">
        <f t="shared" si="214"/>
        <v/>
      </c>
      <c r="AJ130" s="2" t="str">
        <f t="shared" si="215"/>
        <v/>
      </c>
      <c r="AK130" s="2" t="str">
        <f t="shared" si="216"/>
        <v/>
      </c>
      <c r="AL130" s="2" t="str">
        <f t="shared" si="217"/>
        <v/>
      </c>
      <c r="AM130" s="2" t="str">
        <f t="shared" si="158"/>
        <v/>
      </c>
      <c r="AN130" s="2" t="str">
        <f t="shared" si="159"/>
        <v/>
      </c>
      <c r="AO130" s="2" t="str">
        <f t="shared" si="160"/>
        <v/>
      </c>
      <c r="AP130" s="2" t="str">
        <f t="shared" si="161"/>
        <v/>
      </c>
      <c r="AQ130" s="2" t="str">
        <f t="shared" si="218"/>
        <v/>
      </c>
      <c r="AR130" s="2" t="str">
        <f t="shared" si="219"/>
        <v/>
      </c>
      <c r="AS130" s="2" t="str">
        <f t="shared" si="220"/>
        <v/>
      </c>
      <c r="AT130" s="2" t="str">
        <f t="shared" si="162"/>
        <v/>
      </c>
      <c r="AU130" s="2" t="str">
        <f t="shared" si="163"/>
        <v/>
      </c>
      <c r="AV130" s="2" t="str">
        <f t="shared" si="164"/>
        <v/>
      </c>
      <c r="AW130" s="2" t="str">
        <f t="shared" si="165"/>
        <v/>
      </c>
      <c r="AX130" s="2" t="str">
        <f t="shared" si="221"/>
        <v xml:space="preserve"> </v>
      </c>
      <c r="AY130" s="2" t="str">
        <f t="shared" si="222"/>
        <v xml:space="preserve"> </v>
      </c>
      <c r="AZ130" s="2" t="str">
        <f t="shared" si="223"/>
        <v xml:space="preserve"> </v>
      </c>
      <c r="BA130" s="2" t="str">
        <f t="shared" si="224"/>
        <v xml:space="preserve"> </v>
      </c>
      <c r="BB130" s="2"/>
      <c r="BC130" s="2" t="str">
        <f t="shared" si="225"/>
        <v/>
      </c>
      <c r="BD130" s="2" t="str">
        <f t="shared" si="226"/>
        <v/>
      </c>
      <c r="BE130" s="2" t="str">
        <f t="shared" si="227"/>
        <v/>
      </c>
      <c r="BF130" s="2" t="str">
        <f t="shared" si="228"/>
        <v/>
      </c>
      <c r="BJ130" s="11" t="str">
        <f t="shared" si="229"/>
        <v/>
      </c>
      <c r="BK130" s="13" t="str">
        <f t="shared" si="230"/>
        <v/>
      </c>
      <c r="BL130" s="4" t="str">
        <f t="shared" si="231"/>
        <v/>
      </c>
      <c r="BM130" s="4" t="str">
        <f t="shared" si="232"/>
        <v/>
      </c>
      <c r="BN130" s="4" t="str">
        <f t="shared" si="233"/>
        <v/>
      </c>
      <c r="BO130" s="7" t="str">
        <f t="shared" si="234"/>
        <v/>
      </c>
      <c r="BP130" s="7" t="str">
        <f t="shared" si="235"/>
        <v/>
      </c>
      <c r="BQ130" s="7" t="str">
        <f t="shared" si="236"/>
        <v/>
      </c>
      <c r="BR130" s="7" t="str">
        <f t="shared" si="237"/>
        <v/>
      </c>
      <c r="BS130" s="7" t="str">
        <f t="shared" si="238"/>
        <v/>
      </c>
      <c r="BT130" s="7" t="str">
        <f t="shared" si="239"/>
        <v/>
      </c>
      <c r="BU130" s="7" t="str">
        <f t="shared" si="240"/>
        <v/>
      </c>
      <c r="BV130" s="7" t="str">
        <f t="shared" si="241"/>
        <v/>
      </c>
      <c r="BW130" s="3" t="str">
        <f t="shared" si="242"/>
        <v/>
      </c>
      <c r="BX130" s="4" t="str">
        <f t="shared" si="243"/>
        <v/>
      </c>
      <c r="BY130" s="4" t="str">
        <f t="shared" si="244"/>
        <v/>
      </c>
      <c r="BZ130" s="5" t="str">
        <f t="shared" si="245"/>
        <v/>
      </c>
      <c r="CA130" s="3" t="str">
        <f t="shared" si="246"/>
        <v/>
      </c>
      <c r="CB130" s="5" t="str">
        <f t="shared" si="247"/>
        <v/>
      </c>
      <c r="CC130" s="7" t="str">
        <f t="shared" si="248"/>
        <v/>
      </c>
      <c r="CD130" s="7" t="str">
        <f t="shared" si="249"/>
        <v/>
      </c>
      <c r="CE130" s="7" t="str">
        <f t="shared" si="250"/>
        <v/>
      </c>
      <c r="CF130" s="7" t="str">
        <f t="shared" si="251"/>
        <v/>
      </c>
      <c r="CG130" s="7" t="str">
        <f t="shared" si="252"/>
        <v/>
      </c>
      <c r="CH130" s="7" t="str">
        <f t="shared" si="253"/>
        <v/>
      </c>
      <c r="CI130" s="7" t="str">
        <f t="shared" si="254"/>
        <v/>
      </c>
      <c r="CJ130" s="7" t="str">
        <f t="shared" si="255"/>
        <v/>
      </c>
      <c r="CK130" s="4"/>
      <c r="CL130" s="4" t="str">
        <f t="shared" si="256"/>
        <v/>
      </c>
      <c r="CM130" s="5" t="str">
        <f t="shared" si="257"/>
        <v/>
      </c>
      <c r="CN130" s="1" t="str">
        <f t="shared" si="258"/>
        <v/>
      </c>
      <c r="CO130" s="150" t="str">
        <f t="shared" si="259"/>
        <v/>
      </c>
      <c r="CP130" s="150" t="str">
        <f t="shared" si="260"/>
        <v/>
      </c>
      <c r="CQ130" s="7" t="str">
        <f t="shared" si="261"/>
        <v/>
      </c>
      <c r="CR130" s="7"/>
      <c r="CS130" s="7" t="str">
        <f t="shared" si="262"/>
        <v/>
      </c>
      <c r="CT130" s="7" t="str">
        <f t="shared" si="263"/>
        <v/>
      </c>
      <c r="CU130" s="7" t="str">
        <f t="shared" si="264"/>
        <v/>
      </c>
      <c r="CV130" s="7" t="str">
        <f t="shared" si="265"/>
        <v/>
      </c>
      <c r="CW130" s="7"/>
      <c r="CX130" s="7" t="str">
        <f t="shared" si="266"/>
        <v/>
      </c>
    </row>
    <row r="131" spans="1:102" ht="15" customHeight="1" x14ac:dyDescent="0.2">
      <c r="A131" s="37">
        <v>122</v>
      </c>
      <c r="B131" s="136"/>
      <c r="C131" s="42"/>
      <c r="D131" s="134"/>
      <c r="E131" s="40"/>
      <c r="F131" s="44"/>
      <c r="G131" s="134"/>
      <c r="H131" s="2"/>
      <c r="I131" s="22" t="str">
        <f t="shared" si="209"/>
        <v/>
      </c>
      <c r="J131" s="23" t="str">
        <f t="shared" si="210"/>
        <v/>
      </c>
      <c r="K131" s="23" t="str">
        <f>IF(BJ131="1",COUNTIF(BJ$10:BJ131,"1"),"")</f>
        <v/>
      </c>
      <c r="L131" s="23" t="str">
        <f t="shared" si="211"/>
        <v/>
      </c>
      <c r="M131" s="23" t="str">
        <f t="shared" si="212"/>
        <v/>
      </c>
      <c r="N131" s="23" t="str">
        <f>IF(BK131="1",COUNTIF(BK$10:BK131,"1"),"")</f>
        <v/>
      </c>
      <c r="O131" s="23" t="str">
        <f t="shared" si="213"/>
        <v/>
      </c>
      <c r="P131" s="24" t="str">
        <f t="shared" si="214"/>
        <v/>
      </c>
      <c r="AJ131" s="2" t="str">
        <f t="shared" si="215"/>
        <v/>
      </c>
      <c r="AK131" s="2" t="str">
        <f t="shared" si="216"/>
        <v/>
      </c>
      <c r="AL131" s="2" t="str">
        <f t="shared" si="217"/>
        <v/>
      </c>
      <c r="AM131" s="2" t="str">
        <f t="shared" si="158"/>
        <v/>
      </c>
      <c r="AN131" s="2" t="str">
        <f t="shared" si="159"/>
        <v/>
      </c>
      <c r="AO131" s="2" t="str">
        <f t="shared" si="160"/>
        <v/>
      </c>
      <c r="AP131" s="2" t="str">
        <f t="shared" si="161"/>
        <v/>
      </c>
      <c r="AQ131" s="2" t="str">
        <f t="shared" si="218"/>
        <v/>
      </c>
      <c r="AR131" s="2" t="str">
        <f t="shared" si="219"/>
        <v/>
      </c>
      <c r="AS131" s="2" t="str">
        <f t="shared" si="220"/>
        <v/>
      </c>
      <c r="AT131" s="2" t="str">
        <f t="shared" si="162"/>
        <v/>
      </c>
      <c r="AU131" s="2" t="str">
        <f t="shared" si="163"/>
        <v/>
      </c>
      <c r="AV131" s="2" t="str">
        <f t="shared" si="164"/>
        <v/>
      </c>
      <c r="AW131" s="2" t="str">
        <f t="shared" si="165"/>
        <v/>
      </c>
      <c r="AX131" s="2" t="str">
        <f t="shared" si="221"/>
        <v xml:space="preserve"> </v>
      </c>
      <c r="AY131" s="2" t="str">
        <f t="shared" si="222"/>
        <v xml:space="preserve"> </v>
      </c>
      <c r="AZ131" s="2" t="str">
        <f t="shared" si="223"/>
        <v xml:space="preserve"> </v>
      </c>
      <c r="BA131" s="2" t="str">
        <f t="shared" si="224"/>
        <v xml:space="preserve"> </v>
      </c>
      <c r="BB131" s="2"/>
      <c r="BC131" s="2" t="str">
        <f t="shared" si="225"/>
        <v/>
      </c>
      <c r="BD131" s="2" t="str">
        <f t="shared" si="226"/>
        <v/>
      </c>
      <c r="BE131" s="2" t="str">
        <f t="shared" si="227"/>
        <v/>
      </c>
      <c r="BF131" s="2" t="str">
        <f t="shared" si="228"/>
        <v/>
      </c>
      <c r="BJ131" s="11" t="str">
        <f t="shared" si="229"/>
        <v/>
      </c>
      <c r="BK131" s="13" t="str">
        <f t="shared" si="230"/>
        <v/>
      </c>
      <c r="BL131" s="4" t="str">
        <f t="shared" si="231"/>
        <v/>
      </c>
      <c r="BM131" s="4" t="str">
        <f t="shared" si="232"/>
        <v/>
      </c>
      <c r="BN131" s="4" t="str">
        <f t="shared" si="233"/>
        <v/>
      </c>
      <c r="BO131" s="7" t="str">
        <f t="shared" si="234"/>
        <v/>
      </c>
      <c r="BP131" s="7" t="str">
        <f t="shared" si="235"/>
        <v/>
      </c>
      <c r="BQ131" s="7" t="str">
        <f t="shared" si="236"/>
        <v/>
      </c>
      <c r="BR131" s="7" t="str">
        <f t="shared" si="237"/>
        <v/>
      </c>
      <c r="BS131" s="7" t="str">
        <f t="shared" si="238"/>
        <v/>
      </c>
      <c r="BT131" s="7" t="str">
        <f t="shared" si="239"/>
        <v/>
      </c>
      <c r="BU131" s="7" t="str">
        <f t="shared" si="240"/>
        <v/>
      </c>
      <c r="BV131" s="7" t="str">
        <f t="shared" si="241"/>
        <v/>
      </c>
      <c r="BW131" s="3" t="str">
        <f t="shared" si="242"/>
        <v/>
      </c>
      <c r="BX131" s="4" t="str">
        <f t="shared" si="243"/>
        <v/>
      </c>
      <c r="BY131" s="4" t="str">
        <f t="shared" si="244"/>
        <v/>
      </c>
      <c r="BZ131" s="5" t="str">
        <f t="shared" si="245"/>
        <v/>
      </c>
      <c r="CA131" s="3" t="str">
        <f t="shared" si="246"/>
        <v/>
      </c>
      <c r="CB131" s="5" t="str">
        <f t="shared" si="247"/>
        <v/>
      </c>
      <c r="CC131" s="7" t="str">
        <f t="shared" si="248"/>
        <v/>
      </c>
      <c r="CD131" s="7" t="str">
        <f t="shared" si="249"/>
        <v/>
      </c>
      <c r="CE131" s="7" t="str">
        <f t="shared" si="250"/>
        <v/>
      </c>
      <c r="CF131" s="7" t="str">
        <f t="shared" si="251"/>
        <v/>
      </c>
      <c r="CG131" s="7" t="str">
        <f t="shared" si="252"/>
        <v/>
      </c>
      <c r="CH131" s="7" t="str">
        <f t="shared" si="253"/>
        <v/>
      </c>
      <c r="CI131" s="7" t="str">
        <f t="shared" si="254"/>
        <v/>
      </c>
      <c r="CJ131" s="7" t="str">
        <f t="shared" si="255"/>
        <v/>
      </c>
      <c r="CK131" s="4"/>
      <c r="CL131" s="4" t="str">
        <f t="shared" si="256"/>
        <v/>
      </c>
      <c r="CM131" s="5" t="str">
        <f t="shared" si="257"/>
        <v/>
      </c>
      <c r="CN131" s="1" t="str">
        <f t="shared" si="258"/>
        <v/>
      </c>
      <c r="CO131" s="150" t="str">
        <f t="shared" si="259"/>
        <v/>
      </c>
      <c r="CP131" s="150" t="str">
        <f t="shared" si="260"/>
        <v/>
      </c>
      <c r="CQ131" s="7" t="str">
        <f t="shared" si="261"/>
        <v/>
      </c>
      <c r="CR131" s="7"/>
      <c r="CS131" s="7" t="str">
        <f t="shared" si="262"/>
        <v/>
      </c>
      <c r="CT131" s="7" t="str">
        <f t="shared" si="263"/>
        <v/>
      </c>
      <c r="CU131" s="7" t="str">
        <f t="shared" si="264"/>
        <v/>
      </c>
      <c r="CV131" s="7" t="str">
        <f t="shared" si="265"/>
        <v/>
      </c>
      <c r="CW131" s="7"/>
      <c r="CX131" s="7" t="str">
        <f t="shared" si="266"/>
        <v/>
      </c>
    </row>
    <row r="132" spans="1:102" ht="15" customHeight="1" x14ac:dyDescent="0.2">
      <c r="A132" s="37">
        <v>123</v>
      </c>
      <c r="B132" s="136"/>
      <c r="C132" s="42"/>
      <c r="D132" s="134"/>
      <c r="E132" s="40"/>
      <c r="F132" s="44"/>
      <c r="G132" s="134"/>
      <c r="H132" s="2"/>
      <c r="I132" s="22" t="str">
        <f t="shared" si="209"/>
        <v/>
      </c>
      <c r="J132" s="23" t="str">
        <f t="shared" si="210"/>
        <v/>
      </c>
      <c r="K132" s="23" t="str">
        <f>IF(BJ132="1",COUNTIF(BJ$10:BJ132,"1"),"")</f>
        <v/>
      </c>
      <c r="L132" s="23" t="str">
        <f t="shared" si="211"/>
        <v/>
      </c>
      <c r="M132" s="23" t="str">
        <f t="shared" si="212"/>
        <v/>
      </c>
      <c r="N132" s="23" t="str">
        <f>IF(BK132="1",COUNTIF(BK$10:BK132,"1"),"")</f>
        <v/>
      </c>
      <c r="O132" s="23" t="str">
        <f t="shared" si="213"/>
        <v/>
      </c>
      <c r="P132" s="24" t="str">
        <f t="shared" si="214"/>
        <v/>
      </c>
      <c r="AJ132" s="2" t="str">
        <f t="shared" si="215"/>
        <v/>
      </c>
      <c r="AK132" s="2" t="str">
        <f t="shared" si="216"/>
        <v/>
      </c>
      <c r="AL132" s="2" t="str">
        <f t="shared" si="217"/>
        <v/>
      </c>
      <c r="AM132" s="2" t="str">
        <f t="shared" si="158"/>
        <v/>
      </c>
      <c r="AN132" s="2" t="str">
        <f t="shared" si="159"/>
        <v/>
      </c>
      <c r="AO132" s="2" t="str">
        <f t="shared" si="160"/>
        <v/>
      </c>
      <c r="AP132" s="2" t="str">
        <f t="shared" si="161"/>
        <v/>
      </c>
      <c r="AQ132" s="2" t="str">
        <f t="shared" si="218"/>
        <v/>
      </c>
      <c r="AR132" s="2" t="str">
        <f t="shared" si="219"/>
        <v/>
      </c>
      <c r="AS132" s="2" t="str">
        <f t="shared" si="220"/>
        <v/>
      </c>
      <c r="AT132" s="2" t="str">
        <f t="shared" si="162"/>
        <v/>
      </c>
      <c r="AU132" s="2" t="str">
        <f t="shared" si="163"/>
        <v/>
      </c>
      <c r="AV132" s="2" t="str">
        <f t="shared" si="164"/>
        <v/>
      </c>
      <c r="AW132" s="2" t="str">
        <f t="shared" si="165"/>
        <v/>
      </c>
      <c r="AX132" s="2" t="str">
        <f t="shared" si="221"/>
        <v xml:space="preserve"> </v>
      </c>
      <c r="AY132" s="2" t="str">
        <f t="shared" si="222"/>
        <v xml:space="preserve"> </v>
      </c>
      <c r="AZ132" s="2" t="str">
        <f t="shared" si="223"/>
        <v xml:space="preserve"> </v>
      </c>
      <c r="BA132" s="2" t="str">
        <f t="shared" si="224"/>
        <v xml:space="preserve"> </v>
      </c>
      <c r="BB132" s="2"/>
      <c r="BC132" s="2" t="str">
        <f t="shared" si="225"/>
        <v/>
      </c>
      <c r="BD132" s="2" t="str">
        <f t="shared" si="226"/>
        <v/>
      </c>
      <c r="BE132" s="2" t="str">
        <f t="shared" si="227"/>
        <v/>
      </c>
      <c r="BF132" s="2" t="str">
        <f t="shared" si="228"/>
        <v/>
      </c>
      <c r="BJ132" s="11" t="str">
        <f t="shared" si="229"/>
        <v/>
      </c>
      <c r="BK132" s="13" t="str">
        <f t="shared" si="230"/>
        <v/>
      </c>
      <c r="BL132" s="4" t="str">
        <f t="shared" si="231"/>
        <v/>
      </c>
      <c r="BM132" s="4" t="str">
        <f t="shared" si="232"/>
        <v/>
      </c>
      <c r="BN132" s="4" t="str">
        <f t="shared" si="233"/>
        <v/>
      </c>
      <c r="BO132" s="7" t="str">
        <f t="shared" si="234"/>
        <v/>
      </c>
      <c r="BP132" s="7" t="str">
        <f t="shared" si="235"/>
        <v/>
      </c>
      <c r="BQ132" s="7" t="str">
        <f t="shared" si="236"/>
        <v/>
      </c>
      <c r="BR132" s="7" t="str">
        <f t="shared" si="237"/>
        <v/>
      </c>
      <c r="BS132" s="7" t="str">
        <f t="shared" si="238"/>
        <v/>
      </c>
      <c r="BT132" s="7" t="str">
        <f t="shared" si="239"/>
        <v/>
      </c>
      <c r="BU132" s="7" t="str">
        <f t="shared" si="240"/>
        <v/>
      </c>
      <c r="BV132" s="7" t="str">
        <f t="shared" si="241"/>
        <v/>
      </c>
      <c r="BW132" s="3" t="str">
        <f t="shared" si="242"/>
        <v/>
      </c>
      <c r="BX132" s="4" t="str">
        <f t="shared" si="243"/>
        <v/>
      </c>
      <c r="BY132" s="4" t="str">
        <f t="shared" si="244"/>
        <v/>
      </c>
      <c r="BZ132" s="5" t="str">
        <f t="shared" si="245"/>
        <v/>
      </c>
      <c r="CA132" s="3" t="str">
        <f t="shared" si="246"/>
        <v/>
      </c>
      <c r="CB132" s="5" t="str">
        <f t="shared" si="247"/>
        <v/>
      </c>
      <c r="CC132" s="7" t="str">
        <f t="shared" si="248"/>
        <v/>
      </c>
      <c r="CD132" s="7" t="str">
        <f t="shared" si="249"/>
        <v/>
      </c>
      <c r="CE132" s="7" t="str">
        <f t="shared" si="250"/>
        <v/>
      </c>
      <c r="CF132" s="7" t="str">
        <f t="shared" si="251"/>
        <v/>
      </c>
      <c r="CG132" s="7" t="str">
        <f t="shared" si="252"/>
        <v/>
      </c>
      <c r="CH132" s="7" t="str">
        <f t="shared" si="253"/>
        <v/>
      </c>
      <c r="CI132" s="7" t="str">
        <f t="shared" si="254"/>
        <v/>
      </c>
      <c r="CJ132" s="7" t="str">
        <f t="shared" si="255"/>
        <v/>
      </c>
      <c r="CK132" s="4"/>
      <c r="CL132" s="4" t="str">
        <f t="shared" si="256"/>
        <v/>
      </c>
      <c r="CM132" s="5" t="str">
        <f t="shared" si="257"/>
        <v/>
      </c>
      <c r="CN132" s="1" t="str">
        <f t="shared" si="258"/>
        <v/>
      </c>
      <c r="CO132" s="150" t="str">
        <f t="shared" si="259"/>
        <v/>
      </c>
      <c r="CP132" s="150" t="str">
        <f t="shared" si="260"/>
        <v/>
      </c>
      <c r="CQ132" s="7" t="str">
        <f t="shared" si="261"/>
        <v/>
      </c>
      <c r="CR132" s="7"/>
      <c r="CS132" s="7" t="str">
        <f t="shared" si="262"/>
        <v/>
      </c>
      <c r="CT132" s="7" t="str">
        <f t="shared" si="263"/>
        <v/>
      </c>
      <c r="CU132" s="7" t="str">
        <f t="shared" si="264"/>
        <v/>
      </c>
      <c r="CV132" s="7" t="str">
        <f t="shared" si="265"/>
        <v/>
      </c>
      <c r="CW132" s="7"/>
      <c r="CX132" s="7" t="str">
        <f t="shared" si="266"/>
        <v/>
      </c>
    </row>
    <row r="133" spans="1:102" ht="15" customHeight="1" x14ac:dyDescent="0.2">
      <c r="A133" s="37">
        <v>124</v>
      </c>
      <c r="B133" s="136"/>
      <c r="C133" s="42"/>
      <c r="D133" s="134"/>
      <c r="E133" s="40"/>
      <c r="F133" s="44"/>
      <c r="G133" s="134"/>
      <c r="H133" s="2"/>
      <c r="I133" s="22" t="str">
        <f t="shared" si="209"/>
        <v/>
      </c>
      <c r="J133" s="23" t="str">
        <f t="shared" si="210"/>
        <v/>
      </c>
      <c r="K133" s="23" t="str">
        <f>IF(BJ133="1",COUNTIF(BJ$10:BJ133,"1"),"")</f>
        <v/>
      </c>
      <c r="L133" s="23" t="str">
        <f t="shared" si="211"/>
        <v/>
      </c>
      <c r="M133" s="23" t="str">
        <f t="shared" si="212"/>
        <v/>
      </c>
      <c r="N133" s="23" t="str">
        <f>IF(BK133="1",COUNTIF(BK$10:BK133,"1"),"")</f>
        <v/>
      </c>
      <c r="O133" s="23" t="str">
        <f t="shared" si="213"/>
        <v/>
      </c>
      <c r="P133" s="24" t="str">
        <f t="shared" si="214"/>
        <v/>
      </c>
      <c r="AJ133" s="2" t="str">
        <f t="shared" si="215"/>
        <v/>
      </c>
      <c r="AK133" s="2" t="str">
        <f t="shared" si="216"/>
        <v/>
      </c>
      <c r="AL133" s="2" t="str">
        <f t="shared" si="217"/>
        <v/>
      </c>
      <c r="AM133" s="2" t="str">
        <f t="shared" si="158"/>
        <v/>
      </c>
      <c r="AN133" s="2" t="str">
        <f t="shared" si="159"/>
        <v/>
      </c>
      <c r="AO133" s="2" t="str">
        <f t="shared" si="160"/>
        <v/>
      </c>
      <c r="AP133" s="2" t="str">
        <f t="shared" si="161"/>
        <v/>
      </c>
      <c r="AQ133" s="2" t="str">
        <f t="shared" si="218"/>
        <v/>
      </c>
      <c r="AR133" s="2" t="str">
        <f t="shared" si="219"/>
        <v/>
      </c>
      <c r="AS133" s="2" t="str">
        <f t="shared" si="220"/>
        <v/>
      </c>
      <c r="AT133" s="2" t="str">
        <f t="shared" si="162"/>
        <v/>
      </c>
      <c r="AU133" s="2" t="str">
        <f t="shared" si="163"/>
        <v/>
      </c>
      <c r="AV133" s="2" t="str">
        <f t="shared" si="164"/>
        <v/>
      </c>
      <c r="AW133" s="2" t="str">
        <f t="shared" si="165"/>
        <v/>
      </c>
      <c r="AX133" s="2" t="str">
        <f t="shared" si="221"/>
        <v xml:space="preserve"> </v>
      </c>
      <c r="AY133" s="2" t="str">
        <f t="shared" si="222"/>
        <v xml:space="preserve"> </v>
      </c>
      <c r="AZ133" s="2" t="str">
        <f t="shared" si="223"/>
        <v xml:space="preserve"> </v>
      </c>
      <c r="BA133" s="2" t="str">
        <f t="shared" si="224"/>
        <v xml:space="preserve"> </v>
      </c>
      <c r="BB133" s="2"/>
      <c r="BC133" s="2" t="str">
        <f t="shared" si="225"/>
        <v/>
      </c>
      <c r="BD133" s="2" t="str">
        <f t="shared" si="226"/>
        <v/>
      </c>
      <c r="BE133" s="2" t="str">
        <f t="shared" si="227"/>
        <v/>
      </c>
      <c r="BF133" s="2" t="str">
        <f t="shared" si="228"/>
        <v/>
      </c>
      <c r="BJ133" s="11" t="str">
        <f t="shared" si="229"/>
        <v/>
      </c>
      <c r="BK133" s="13" t="str">
        <f t="shared" si="230"/>
        <v/>
      </c>
      <c r="BL133" s="4" t="str">
        <f t="shared" si="231"/>
        <v/>
      </c>
      <c r="BM133" s="4" t="str">
        <f t="shared" si="232"/>
        <v/>
      </c>
      <c r="BN133" s="4" t="str">
        <f t="shared" si="233"/>
        <v/>
      </c>
      <c r="BO133" s="7" t="str">
        <f t="shared" si="234"/>
        <v/>
      </c>
      <c r="BP133" s="7" t="str">
        <f t="shared" si="235"/>
        <v/>
      </c>
      <c r="BQ133" s="7" t="str">
        <f t="shared" si="236"/>
        <v/>
      </c>
      <c r="BR133" s="7" t="str">
        <f t="shared" si="237"/>
        <v/>
      </c>
      <c r="BS133" s="7" t="str">
        <f t="shared" si="238"/>
        <v/>
      </c>
      <c r="BT133" s="7" t="str">
        <f t="shared" si="239"/>
        <v/>
      </c>
      <c r="BU133" s="7" t="str">
        <f t="shared" si="240"/>
        <v/>
      </c>
      <c r="BV133" s="7" t="str">
        <f t="shared" si="241"/>
        <v/>
      </c>
      <c r="BW133" s="3" t="str">
        <f t="shared" si="242"/>
        <v/>
      </c>
      <c r="BX133" s="4" t="str">
        <f t="shared" si="243"/>
        <v/>
      </c>
      <c r="BY133" s="4" t="str">
        <f t="shared" si="244"/>
        <v/>
      </c>
      <c r="BZ133" s="5" t="str">
        <f t="shared" si="245"/>
        <v/>
      </c>
      <c r="CA133" s="3" t="str">
        <f t="shared" si="246"/>
        <v/>
      </c>
      <c r="CB133" s="5" t="str">
        <f t="shared" si="247"/>
        <v/>
      </c>
      <c r="CC133" s="7" t="str">
        <f t="shared" si="248"/>
        <v/>
      </c>
      <c r="CD133" s="7" t="str">
        <f t="shared" si="249"/>
        <v/>
      </c>
      <c r="CE133" s="7" t="str">
        <f t="shared" si="250"/>
        <v/>
      </c>
      <c r="CF133" s="7" t="str">
        <f t="shared" si="251"/>
        <v/>
      </c>
      <c r="CG133" s="7" t="str">
        <f t="shared" si="252"/>
        <v/>
      </c>
      <c r="CH133" s="7" t="str">
        <f t="shared" si="253"/>
        <v/>
      </c>
      <c r="CI133" s="7" t="str">
        <f t="shared" si="254"/>
        <v/>
      </c>
      <c r="CJ133" s="7" t="str">
        <f t="shared" si="255"/>
        <v/>
      </c>
      <c r="CK133" s="4"/>
      <c r="CL133" s="4" t="str">
        <f t="shared" si="256"/>
        <v/>
      </c>
      <c r="CM133" s="5" t="str">
        <f t="shared" si="257"/>
        <v/>
      </c>
      <c r="CN133" s="1" t="str">
        <f t="shared" si="258"/>
        <v/>
      </c>
      <c r="CO133" s="150" t="str">
        <f t="shared" si="259"/>
        <v/>
      </c>
      <c r="CP133" s="150" t="str">
        <f t="shared" si="260"/>
        <v/>
      </c>
      <c r="CQ133" s="7" t="str">
        <f t="shared" si="261"/>
        <v/>
      </c>
      <c r="CR133" s="7"/>
      <c r="CS133" s="7" t="str">
        <f t="shared" si="262"/>
        <v/>
      </c>
      <c r="CT133" s="7" t="str">
        <f t="shared" si="263"/>
        <v/>
      </c>
      <c r="CU133" s="7" t="str">
        <f t="shared" si="264"/>
        <v/>
      </c>
      <c r="CV133" s="7" t="str">
        <f t="shared" si="265"/>
        <v/>
      </c>
      <c r="CW133" s="7"/>
      <c r="CX133" s="7" t="str">
        <f t="shared" si="266"/>
        <v/>
      </c>
    </row>
    <row r="134" spans="1:102" ht="15" customHeight="1" x14ac:dyDescent="0.2">
      <c r="A134" s="37">
        <v>125</v>
      </c>
      <c r="B134" s="136"/>
      <c r="C134" s="42"/>
      <c r="D134" s="134"/>
      <c r="E134" s="40"/>
      <c r="F134" s="44"/>
      <c r="G134" s="134"/>
      <c r="H134" s="2"/>
      <c r="I134" s="22" t="str">
        <f t="shared" si="209"/>
        <v/>
      </c>
      <c r="J134" s="23" t="str">
        <f t="shared" si="210"/>
        <v/>
      </c>
      <c r="K134" s="23" t="str">
        <f>IF(BJ134="1",COUNTIF(BJ$10:BJ134,"1"),"")</f>
        <v/>
      </c>
      <c r="L134" s="23" t="str">
        <f t="shared" si="211"/>
        <v/>
      </c>
      <c r="M134" s="23" t="str">
        <f t="shared" si="212"/>
        <v/>
      </c>
      <c r="N134" s="23" t="str">
        <f>IF(BK134="1",COUNTIF(BK$10:BK134,"1"),"")</f>
        <v/>
      </c>
      <c r="O134" s="23" t="str">
        <f t="shared" si="213"/>
        <v/>
      </c>
      <c r="P134" s="24" t="str">
        <f t="shared" si="214"/>
        <v/>
      </c>
      <c r="AJ134" s="2" t="str">
        <f t="shared" si="215"/>
        <v/>
      </c>
      <c r="AK134" s="2" t="str">
        <f t="shared" si="216"/>
        <v/>
      </c>
      <c r="AL134" s="2" t="str">
        <f t="shared" si="217"/>
        <v/>
      </c>
      <c r="AM134" s="2" t="str">
        <f t="shared" si="158"/>
        <v/>
      </c>
      <c r="AN134" s="2" t="str">
        <f t="shared" si="159"/>
        <v/>
      </c>
      <c r="AO134" s="2" t="str">
        <f t="shared" si="160"/>
        <v/>
      </c>
      <c r="AP134" s="2" t="str">
        <f t="shared" si="161"/>
        <v/>
      </c>
      <c r="AQ134" s="2" t="str">
        <f t="shared" si="218"/>
        <v/>
      </c>
      <c r="AR134" s="2" t="str">
        <f t="shared" si="219"/>
        <v/>
      </c>
      <c r="AS134" s="2" t="str">
        <f t="shared" si="220"/>
        <v/>
      </c>
      <c r="AT134" s="2" t="str">
        <f t="shared" si="162"/>
        <v/>
      </c>
      <c r="AU134" s="2" t="str">
        <f t="shared" si="163"/>
        <v/>
      </c>
      <c r="AV134" s="2" t="str">
        <f t="shared" si="164"/>
        <v/>
      </c>
      <c r="AW134" s="2" t="str">
        <f t="shared" si="165"/>
        <v/>
      </c>
      <c r="AX134" s="2" t="str">
        <f t="shared" si="221"/>
        <v xml:space="preserve"> </v>
      </c>
      <c r="AY134" s="2" t="str">
        <f t="shared" si="222"/>
        <v xml:space="preserve"> </v>
      </c>
      <c r="AZ134" s="2" t="str">
        <f t="shared" si="223"/>
        <v xml:space="preserve"> </v>
      </c>
      <c r="BA134" s="2" t="str">
        <f t="shared" si="224"/>
        <v xml:space="preserve"> </v>
      </c>
      <c r="BB134" s="2"/>
      <c r="BC134" s="2" t="str">
        <f t="shared" si="225"/>
        <v/>
      </c>
      <c r="BD134" s="2" t="str">
        <f t="shared" si="226"/>
        <v/>
      </c>
      <c r="BE134" s="2" t="str">
        <f t="shared" si="227"/>
        <v/>
      </c>
      <c r="BF134" s="2" t="str">
        <f t="shared" si="228"/>
        <v/>
      </c>
      <c r="BJ134" s="11" t="str">
        <f t="shared" si="229"/>
        <v/>
      </c>
      <c r="BK134" s="13" t="str">
        <f t="shared" si="230"/>
        <v/>
      </c>
      <c r="BL134" s="4" t="str">
        <f t="shared" si="231"/>
        <v/>
      </c>
      <c r="BM134" s="4" t="str">
        <f t="shared" si="232"/>
        <v/>
      </c>
      <c r="BN134" s="4" t="str">
        <f t="shared" si="233"/>
        <v/>
      </c>
      <c r="BO134" s="7" t="str">
        <f t="shared" si="234"/>
        <v/>
      </c>
      <c r="BP134" s="7" t="str">
        <f t="shared" si="235"/>
        <v/>
      </c>
      <c r="BQ134" s="7" t="str">
        <f t="shared" si="236"/>
        <v/>
      </c>
      <c r="BR134" s="7" t="str">
        <f t="shared" si="237"/>
        <v/>
      </c>
      <c r="BS134" s="7" t="str">
        <f t="shared" si="238"/>
        <v/>
      </c>
      <c r="BT134" s="7" t="str">
        <f t="shared" si="239"/>
        <v/>
      </c>
      <c r="BU134" s="7" t="str">
        <f t="shared" si="240"/>
        <v/>
      </c>
      <c r="BV134" s="7" t="str">
        <f t="shared" si="241"/>
        <v/>
      </c>
      <c r="BW134" s="3" t="str">
        <f t="shared" si="242"/>
        <v/>
      </c>
      <c r="BX134" s="4" t="str">
        <f t="shared" si="243"/>
        <v/>
      </c>
      <c r="BY134" s="4" t="str">
        <f t="shared" si="244"/>
        <v/>
      </c>
      <c r="BZ134" s="5" t="str">
        <f t="shared" si="245"/>
        <v/>
      </c>
      <c r="CA134" s="3" t="str">
        <f t="shared" si="246"/>
        <v/>
      </c>
      <c r="CB134" s="5" t="str">
        <f t="shared" si="247"/>
        <v/>
      </c>
      <c r="CC134" s="7" t="str">
        <f t="shared" si="248"/>
        <v/>
      </c>
      <c r="CD134" s="7" t="str">
        <f t="shared" si="249"/>
        <v/>
      </c>
      <c r="CE134" s="7" t="str">
        <f t="shared" si="250"/>
        <v/>
      </c>
      <c r="CF134" s="7" t="str">
        <f t="shared" si="251"/>
        <v/>
      </c>
      <c r="CG134" s="7" t="str">
        <f t="shared" si="252"/>
        <v/>
      </c>
      <c r="CH134" s="7" t="str">
        <f t="shared" si="253"/>
        <v/>
      </c>
      <c r="CI134" s="7" t="str">
        <f t="shared" si="254"/>
        <v/>
      </c>
      <c r="CJ134" s="7" t="str">
        <f t="shared" si="255"/>
        <v/>
      </c>
      <c r="CK134" s="4"/>
      <c r="CL134" s="4" t="str">
        <f t="shared" si="256"/>
        <v/>
      </c>
      <c r="CM134" s="5" t="str">
        <f t="shared" si="257"/>
        <v/>
      </c>
      <c r="CN134" s="1" t="str">
        <f t="shared" si="258"/>
        <v/>
      </c>
      <c r="CO134" s="150" t="str">
        <f t="shared" si="259"/>
        <v/>
      </c>
      <c r="CP134" s="150" t="str">
        <f t="shared" si="260"/>
        <v/>
      </c>
      <c r="CQ134" s="7" t="str">
        <f t="shared" si="261"/>
        <v/>
      </c>
      <c r="CR134" s="7"/>
      <c r="CS134" s="7" t="str">
        <f t="shared" si="262"/>
        <v/>
      </c>
      <c r="CT134" s="7" t="str">
        <f t="shared" si="263"/>
        <v/>
      </c>
      <c r="CU134" s="7" t="str">
        <f t="shared" si="264"/>
        <v/>
      </c>
      <c r="CV134" s="7" t="str">
        <f t="shared" si="265"/>
        <v/>
      </c>
      <c r="CW134" s="7"/>
      <c r="CX134" s="7" t="str">
        <f t="shared" si="266"/>
        <v/>
      </c>
    </row>
    <row r="135" spans="1:102" ht="15" customHeight="1" x14ac:dyDescent="0.2">
      <c r="A135" s="37">
        <v>126</v>
      </c>
      <c r="B135" s="136"/>
      <c r="C135" s="42"/>
      <c r="D135" s="134"/>
      <c r="E135" s="40"/>
      <c r="F135" s="44"/>
      <c r="G135" s="134"/>
      <c r="H135" s="2"/>
      <c r="I135" s="22" t="str">
        <f t="shared" si="209"/>
        <v/>
      </c>
      <c r="J135" s="23" t="str">
        <f t="shared" si="210"/>
        <v/>
      </c>
      <c r="K135" s="23" t="str">
        <f>IF(BJ135="1",COUNTIF(BJ$10:BJ135,"1"),"")</f>
        <v/>
      </c>
      <c r="L135" s="23" t="str">
        <f t="shared" si="211"/>
        <v/>
      </c>
      <c r="M135" s="23" t="str">
        <f t="shared" si="212"/>
        <v/>
      </c>
      <c r="N135" s="23" t="str">
        <f>IF(BK135="1",COUNTIF(BK$10:BK135,"1"),"")</f>
        <v/>
      </c>
      <c r="O135" s="23" t="str">
        <f t="shared" si="213"/>
        <v/>
      </c>
      <c r="P135" s="24" t="str">
        <f t="shared" si="214"/>
        <v/>
      </c>
      <c r="AJ135" s="2" t="str">
        <f t="shared" si="215"/>
        <v/>
      </c>
      <c r="AK135" s="2" t="str">
        <f t="shared" si="216"/>
        <v/>
      </c>
      <c r="AL135" s="2" t="str">
        <f t="shared" si="217"/>
        <v/>
      </c>
      <c r="AM135" s="2" t="str">
        <f t="shared" si="158"/>
        <v/>
      </c>
      <c r="AN135" s="2" t="str">
        <f t="shared" si="159"/>
        <v/>
      </c>
      <c r="AO135" s="2" t="str">
        <f t="shared" si="160"/>
        <v/>
      </c>
      <c r="AP135" s="2" t="str">
        <f t="shared" si="161"/>
        <v/>
      </c>
      <c r="AQ135" s="2" t="str">
        <f t="shared" si="218"/>
        <v/>
      </c>
      <c r="AR135" s="2" t="str">
        <f t="shared" si="219"/>
        <v/>
      </c>
      <c r="AS135" s="2" t="str">
        <f t="shared" si="220"/>
        <v/>
      </c>
      <c r="AT135" s="2" t="str">
        <f t="shared" si="162"/>
        <v/>
      </c>
      <c r="AU135" s="2" t="str">
        <f t="shared" si="163"/>
        <v/>
      </c>
      <c r="AV135" s="2" t="str">
        <f t="shared" si="164"/>
        <v/>
      </c>
      <c r="AW135" s="2" t="str">
        <f t="shared" si="165"/>
        <v/>
      </c>
      <c r="AX135" s="2" t="str">
        <f t="shared" si="221"/>
        <v xml:space="preserve"> </v>
      </c>
      <c r="AY135" s="2" t="str">
        <f t="shared" si="222"/>
        <v xml:space="preserve"> </v>
      </c>
      <c r="AZ135" s="2" t="str">
        <f t="shared" si="223"/>
        <v xml:space="preserve"> </v>
      </c>
      <c r="BA135" s="2" t="str">
        <f t="shared" si="224"/>
        <v xml:space="preserve"> </v>
      </c>
      <c r="BB135" s="2"/>
      <c r="BC135" s="2" t="str">
        <f t="shared" si="225"/>
        <v/>
      </c>
      <c r="BD135" s="2" t="str">
        <f t="shared" si="226"/>
        <v/>
      </c>
      <c r="BE135" s="2" t="str">
        <f t="shared" si="227"/>
        <v/>
      </c>
      <c r="BF135" s="2" t="str">
        <f t="shared" si="228"/>
        <v/>
      </c>
      <c r="BJ135" s="11" t="str">
        <f t="shared" si="229"/>
        <v/>
      </c>
      <c r="BK135" s="13" t="str">
        <f t="shared" si="230"/>
        <v/>
      </c>
      <c r="BL135" s="4" t="str">
        <f t="shared" si="231"/>
        <v/>
      </c>
      <c r="BM135" s="4" t="str">
        <f t="shared" si="232"/>
        <v/>
      </c>
      <c r="BN135" s="4" t="str">
        <f t="shared" si="233"/>
        <v/>
      </c>
      <c r="BO135" s="7" t="str">
        <f t="shared" si="234"/>
        <v/>
      </c>
      <c r="BP135" s="7" t="str">
        <f t="shared" si="235"/>
        <v/>
      </c>
      <c r="BQ135" s="7" t="str">
        <f t="shared" si="236"/>
        <v/>
      </c>
      <c r="BR135" s="7" t="str">
        <f t="shared" si="237"/>
        <v/>
      </c>
      <c r="BS135" s="7" t="str">
        <f t="shared" si="238"/>
        <v/>
      </c>
      <c r="BT135" s="7" t="str">
        <f t="shared" si="239"/>
        <v/>
      </c>
      <c r="BU135" s="7" t="str">
        <f t="shared" si="240"/>
        <v/>
      </c>
      <c r="BV135" s="7" t="str">
        <f t="shared" si="241"/>
        <v/>
      </c>
      <c r="BW135" s="3" t="str">
        <f t="shared" si="242"/>
        <v/>
      </c>
      <c r="BX135" s="4" t="str">
        <f t="shared" si="243"/>
        <v/>
      </c>
      <c r="BY135" s="4" t="str">
        <f t="shared" si="244"/>
        <v/>
      </c>
      <c r="BZ135" s="5" t="str">
        <f t="shared" si="245"/>
        <v/>
      </c>
      <c r="CA135" s="3" t="str">
        <f t="shared" si="246"/>
        <v/>
      </c>
      <c r="CB135" s="5" t="str">
        <f t="shared" si="247"/>
        <v/>
      </c>
      <c r="CC135" s="7" t="str">
        <f t="shared" si="248"/>
        <v/>
      </c>
      <c r="CD135" s="7" t="str">
        <f t="shared" si="249"/>
        <v/>
      </c>
      <c r="CE135" s="7" t="str">
        <f t="shared" si="250"/>
        <v/>
      </c>
      <c r="CF135" s="7" t="str">
        <f t="shared" si="251"/>
        <v/>
      </c>
      <c r="CG135" s="7" t="str">
        <f t="shared" si="252"/>
        <v/>
      </c>
      <c r="CH135" s="7" t="str">
        <f t="shared" si="253"/>
        <v/>
      </c>
      <c r="CI135" s="7" t="str">
        <f t="shared" si="254"/>
        <v/>
      </c>
      <c r="CJ135" s="7" t="str">
        <f t="shared" si="255"/>
        <v/>
      </c>
      <c r="CK135" s="4"/>
      <c r="CL135" s="4" t="str">
        <f t="shared" si="256"/>
        <v/>
      </c>
      <c r="CM135" s="5" t="str">
        <f t="shared" si="257"/>
        <v/>
      </c>
      <c r="CN135" s="1" t="str">
        <f t="shared" si="258"/>
        <v/>
      </c>
      <c r="CO135" s="150" t="str">
        <f t="shared" si="259"/>
        <v/>
      </c>
      <c r="CP135" s="150" t="str">
        <f t="shared" si="260"/>
        <v/>
      </c>
      <c r="CQ135" s="7" t="str">
        <f t="shared" si="261"/>
        <v/>
      </c>
      <c r="CR135" s="7"/>
      <c r="CS135" s="7" t="str">
        <f t="shared" si="262"/>
        <v/>
      </c>
      <c r="CT135" s="7" t="str">
        <f t="shared" si="263"/>
        <v/>
      </c>
      <c r="CU135" s="7" t="str">
        <f t="shared" si="264"/>
        <v/>
      </c>
      <c r="CV135" s="7" t="str">
        <f t="shared" si="265"/>
        <v/>
      </c>
      <c r="CW135" s="7"/>
      <c r="CX135" s="7" t="str">
        <f t="shared" si="266"/>
        <v/>
      </c>
    </row>
    <row r="136" spans="1:102" ht="15" customHeight="1" x14ac:dyDescent="0.2">
      <c r="A136" s="37">
        <v>127</v>
      </c>
      <c r="B136" s="136"/>
      <c r="C136" s="42"/>
      <c r="D136" s="134"/>
      <c r="E136" s="40"/>
      <c r="F136" s="44"/>
      <c r="G136" s="134"/>
      <c r="H136" s="2"/>
      <c r="I136" s="22" t="str">
        <f t="shared" si="209"/>
        <v/>
      </c>
      <c r="J136" s="23" t="str">
        <f t="shared" si="210"/>
        <v/>
      </c>
      <c r="K136" s="23" t="str">
        <f>IF(BJ136="1",COUNTIF(BJ$10:BJ136,"1"),"")</f>
        <v/>
      </c>
      <c r="L136" s="23" t="str">
        <f t="shared" si="211"/>
        <v/>
      </c>
      <c r="M136" s="23" t="str">
        <f t="shared" si="212"/>
        <v/>
      </c>
      <c r="N136" s="23" t="str">
        <f>IF(BK136="1",COUNTIF(BK$10:BK136,"1"),"")</f>
        <v/>
      </c>
      <c r="O136" s="23" t="str">
        <f t="shared" si="213"/>
        <v/>
      </c>
      <c r="P136" s="24" t="str">
        <f t="shared" si="214"/>
        <v/>
      </c>
      <c r="AJ136" s="2" t="str">
        <f t="shared" si="215"/>
        <v/>
      </c>
      <c r="AK136" s="2" t="str">
        <f t="shared" si="216"/>
        <v/>
      </c>
      <c r="AL136" s="2" t="str">
        <f t="shared" si="217"/>
        <v/>
      </c>
      <c r="AM136" s="2" t="str">
        <f t="shared" si="158"/>
        <v/>
      </c>
      <c r="AN136" s="2" t="str">
        <f t="shared" si="159"/>
        <v/>
      </c>
      <c r="AO136" s="2" t="str">
        <f t="shared" si="160"/>
        <v/>
      </c>
      <c r="AP136" s="2" t="str">
        <f t="shared" si="161"/>
        <v/>
      </c>
      <c r="AQ136" s="2" t="str">
        <f t="shared" si="218"/>
        <v/>
      </c>
      <c r="AR136" s="2" t="str">
        <f t="shared" si="219"/>
        <v/>
      </c>
      <c r="AS136" s="2" t="str">
        <f t="shared" si="220"/>
        <v/>
      </c>
      <c r="AT136" s="2" t="str">
        <f t="shared" si="162"/>
        <v/>
      </c>
      <c r="AU136" s="2" t="str">
        <f t="shared" si="163"/>
        <v/>
      </c>
      <c r="AV136" s="2" t="str">
        <f t="shared" si="164"/>
        <v/>
      </c>
      <c r="AW136" s="2" t="str">
        <f t="shared" si="165"/>
        <v/>
      </c>
      <c r="AX136" s="2" t="str">
        <f t="shared" si="221"/>
        <v xml:space="preserve"> </v>
      </c>
      <c r="AY136" s="2" t="str">
        <f t="shared" si="222"/>
        <v xml:space="preserve"> </v>
      </c>
      <c r="AZ136" s="2" t="str">
        <f t="shared" si="223"/>
        <v xml:space="preserve"> </v>
      </c>
      <c r="BA136" s="2" t="str">
        <f t="shared" si="224"/>
        <v xml:space="preserve"> </v>
      </c>
      <c r="BB136" s="2"/>
      <c r="BC136" s="2" t="str">
        <f t="shared" si="225"/>
        <v/>
      </c>
      <c r="BD136" s="2" t="str">
        <f t="shared" si="226"/>
        <v/>
      </c>
      <c r="BE136" s="2" t="str">
        <f t="shared" si="227"/>
        <v/>
      </c>
      <c r="BF136" s="2" t="str">
        <f t="shared" si="228"/>
        <v/>
      </c>
      <c r="BJ136" s="11" t="str">
        <f t="shared" si="229"/>
        <v/>
      </c>
      <c r="BK136" s="13" t="str">
        <f t="shared" si="230"/>
        <v/>
      </c>
      <c r="BL136" s="4" t="str">
        <f t="shared" si="231"/>
        <v/>
      </c>
      <c r="BM136" s="4" t="str">
        <f t="shared" si="232"/>
        <v/>
      </c>
      <c r="BN136" s="4" t="str">
        <f t="shared" si="233"/>
        <v/>
      </c>
      <c r="BO136" s="7" t="str">
        <f t="shared" si="234"/>
        <v/>
      </c>
      <c r="BP136" s="7" t="str">
        <f t="shared" si="235"/>
        <v/>
      </c>
      <c r="BQ136" s="7" t="str">
        <f t="shared" si="236"/>
        <v/>
      </c>
      <c r="BR136" s="7" t="str">
        <f t="shared" si="237"/>
        <v/>
      </c>
      <c r="BS136" s="7" t="str">
        <f t="shared" si="238"/>
        <v/>
      </c>
      <c r="BT136" s="7" t="str">
        <f t="shared" si="239"/>
        <v/>
      </c>
      <c r="BU136" s="7" t="str">
        <f t="shared" si="240"/>
        <v/>
      </c>
      <c r="BV136" s="7" t="str">
        <f t="shared" si="241"/>
        <v/>
      </c>
      <c r="BW136" s="3" t="str">
        <f t="shared" si="242"/>
        <v/>
      </c>
      <c r="BX136" s="4" t="str">
        <f t="shared" si="243"/>
        <v/>
      </c>
      <c r="BY136" s="4" t="str">
        <f t="shared" si="244"/>
        <v/>
      </c>
      <c r="BZ136" s="5" t="str">
        <f t="shared" si="245"/>
        <v/>
      </c>
      <c r="CA136" s="3" t="str">
        <f t="shared" si="246"/>
        <v/>
      </c>
      <c r="CB136" s="5" t="str">
        <f t="shared" si="247"/>
        <v/>
      </c>
      <c r="CC136" s="7" t="str">
        <f t="shared" si="248"/>
        <v/>
      </c>
      <c r="CD136" s="7" t="str">
        <f t="shared" si="249"/>
        <v/>
      </c>
      <c r="CE136" s="7" t="str">
        <f t="shared" si="250"/>
        <v/>
      </c>
      <c r="CF136" s="7" t="str">
        <f t="shared" si="251"/>
        <v/>
      </c>
      <c r="CG136" s="7" t="str">
        <f t="shared" si="252"/>
        <v/>
      </c>
      <c r="CH136" s="7" t="str">
        <f t="shared" si="253"/>
        <v/>
      </c>
      <c r="CI136" s="7" t="str">
        <f t="shared" si="254"/>
        <v/>
      </c>
      <c r="CJ136" s="7" t="str">
        <f t="shared" si="255"/>
        <v/>
      </c>
      <c r="CK136" s="4"/>
      <c r="CL136" s="4" t="str">
        <f t="shared" si="256"/>
        <v/>
      </c>
      <c r="CM136" s="5" t="str">
        <f t="shared" si="257"/>
        <v/>
      </c>
      <c r="CN136" s="1" t="str">
        <f t="shared" si="258"/>
        <v/>
      </c>
      <c r="CO136" s="150" t="str">
        <f t="shared" si="259"/>
        <v/>
      </c>
      <c r="CP136" s="150" t="str">
        <f t="shared" si="260"/>
        <v/>
      </c>
      <c r="CQ136" s="7" t="str">
        <f t="shared" si="261"/>
        <v/>
      </c>
      <c r="CR136" s="7"/>
      <c r="CS136" s="7" t="str">
        <f t="shared" si="262"/>
        <v/>
      </c>
      <c r="CT136" s="7" t="str">
        <f t="shared" si="263"/>
        <v/>
      </c>
      <c r="CU136" s="7" t="str">
        <f t="shared" si="264"/>
        <v/>
      </c>
      <c r="CV136" s="7" t="str">
        <f t="shared" si="265"/>
        <v/>
      </c>
      <c r="CW136" s="7"/>
      <c r="CX136" s="7" t="str">
        <f t="shared" si="266"/>
        <v/>
      </c>
    </row>
    <row r="137" spans="1:102" ht="15" customHeight="1" x14ac:dyDescent="0.2">
      <c r="A137" s="37">
        <v>128</v>
      </c>
      <c r="B137" s="136"/>
      <c r="C137" s="42"/>
      <c r="D137" s="134"/>
      <c r="E137" s="40"/>
      <c r="F137" s="44"/>
      <c r="G137" s="134"/>
      <c r="H137" s="2"/>
      <c r="I137" s="22" t="str">
        <f t="shared" si="209"/>
        <v/>
      </c>
      <c r="J137" s="23" t="str">
        <f t="shared" si="210"/>
        <v/>
      </c>
      <c r="K137" s="23" t="str">
        <f>IF(BJ137="1",COUNTIF(BJ$10:BJ137,"1"),"")</f>
        <v/>
      </c>
      <c r="L137" s="23" t="str">
        <f t="shared" si="211"/>
        <v/>
      </c>
      <c r="M137" s="23" t="str">
        <f t="shared" si="212"/>
        <v/>
      </c>
      <c r="N137" s="23" t="str">
        <f>IF(BK137="1",COUNTIF(BK$10:BK137,"1"),"")</f>
        <v/>
      </c>
      <c r="O137" s="23" t="str">
        <f t="shared" si="213"/>
        <v/>
      </c>
      <c r="P137" s="24" t="str">
        <f t="shared" si="214"/>
        <v/>
      </c>
      <c r="AJ137" s="2" t="str">
        <f t="shared" si="215"/>
        <v/>
      </c>
      <c r="AK137" s="2" t="str">
        <f t="shared" si="216"/>
        <v/>
      </c>
      <c r="AL137" s="2" t="str">
        <f t="shared" si="217"/>
        <v/>
      </c>
      <c r="AM137" s="2" t="str">
        <f t="shared" si="158"/>
        <v/>
      </c>
      <c r="AN137" s="2" t="str">
        <f t="shared" si="159"/>
        <v/>
      </c>
      <c r="AO137" s="2" t="str">
        <f t="shared" si="160"/>
        <v/>
      </c>
      <c r="AP137" s="2" t="str">
        <f t="shared" si="161"/>
        <v/>
      </c>
      <c r="AQ137" s="2" t="str">
        <f t="shared" si="218"/>
        <v/>
      </c>
      <c r="AR137" s="2" t="str">
        <f t="shared" si="219"/>
        <v/>
      </c>
      <c r="AS137" s="2" t="str">
        <f t="shared" si="220"/>
        <v/>
      </c>
      <c r="AT137" s="2" t="str">
        <f t="shared" si="162"/>
        <v/>
      </c>
      <c r="AU137" s="2" t="str">
        <f t="shared" si="163"/>
        <v/>
      </c>
      <c r="AV137" s="2" t="str">
        <f t="shared" si="164"/>
        <v/>
      </c>
      <c r="AW137" s="2" t="str">
        <f t="shared" si="165"/>
        <v/>
      </c>
      <c r="AX137" s="2" t="str">
        <f t="shared" si="221"/>
        <v xml:space="preserve"> </v>
      </c>
      <c r="AY137" s="2" t="str">
        <f t="shared" si="222"/>
        <v xml:space="preserve"> </v>
      </c>
      <c r="AZ137" s="2" t="str">
        <f t="shared" si="223"/>
        <v xml:space="preserve"> </v>
      </c>
      <c r="BA137" s="2" t="str">
        <f t="shared" si="224"/>
        <v xml:space="preserve"> </v>
      </c>
      <c r="BB137" s="2"/>
      <c r="BC137" s="2" t="str">
        <f t="shared" si="225"/>
        <v/>
      </c>
      <c r="BD137" s="2" t="str">
        <f t="shared" si="226"/>
        <v/>
      </c>
      <c r="BE137" s="2" t="str">
        <f t="shared" si="227"/>
        <v/>
      </c>
      <c r="BF137" s="2" t="str">
        <f t="shared" si="228"/>
        <v/>
      </c>
      <c r="BJ137" s="11" t="str">
        <f t="shared" si="229"/>
        <v/>
      </c>
      <c r="BK137" s="13" t="str">
        <f t="shared" si="230"/>
        <v/>
      </c>
      <c r="BL137" s="4" t="str">
        <f t="shared" si="231"/>
        <v/>
      </c>
      <c r="BM137" s="4" t="str">
        <f t="shared" si="232"/>
        <v/>
      </c>
      <c r="BN137" s="4" t="str">
        <f t="shared" si="233"/>
        <v/>
      </c>
      <c r="BO137" s="7" t="str">
        <f t="shared" si="234"/>
        <v/>
      </c>
      <c r="BP137" s="7" t="str">
        <f t="shared" si="235"/>
        <v/>
      </c>
      <c r="BQ137" s="7" t="str">
        <f t="shared" si="236"/>
        <v/>
      </c>
      <c r="BR137" s="7" t="str">
        <f t="shared" si="237"/>
        <v/>
      </c>
      <c r="BS137" s="7" t="str">
        <f t="shared" si="238"/>
        <v/>
      </c>
      <c r="BT137" s="7" t="str">
        <f t="shared" si="239"/>
        <v/>
      </c>
      <c r="BU137" s="7" t="str">
        <f t="shared" si="240"/>
        <v/>
      </c>
      <c r="BV137" s="7" t="str">
        <f t="shared" si="241"/>
        <v/>
      </c>
      <c r="BW137" s="3" t="str">
        <f t="shared" si="242"/>
        <v/>
      </c>
      <c r="BX137" s="4" t="str">
        <f t="shared" si="243"/>
        <v/>
      </c>
      <c r="BY137" s="4" t="str">
        <f t="shared" si="244"/>
        <v/>
      </c>
      <c r="BZ137" s="5" t="str">
        <f t="shared" si="245"/>
        <v/>
      </c>
      <c r="CA137" s="3" t="str">
        <f t="shared" si="246"/>
        <v/>
      </c>
      <c r="CB137" s="5" t="str">
        <f t="shared" si="247"/>
        <v/>
      </c>
      <c r="CC137" s="7" t="str">
        <f t="shared" si="248"/>
        <v/>
      </c>
      <c r="CD137" s="7" t="str">
        <f t="shared" si="249"/>
        <v/>
      </c>
      <c r="CE137" s="7" t="str">
        <f t="shared" si="250"/>
        <v/>
      </c>
      <c r="CF137" s="7" t="str">
        <f t="shared" si="251"/>
        <v/>
      </c>
      <c r="CG137" s="7" t="str">
        <f t="shared" si="252"/>
        <v/>
      </c>
      <c r="CH137" s="7" t="str">
        <f t="shared" si="253"/>
        <v/>
      </c>
      <c r="CI137" s="7" t="str">
        <f t="shared" si="254"/>
        <v/>
      </c>
      <c r="CJ137" s="7" t="str">
        <f t="shared" si="255"/>
        <v/>
      </c>
      <c r="CK137" s="4"/>
      <c r="CL137" s="4" t="str">
        <f t="shared" si="256"/>
        <v/>
      </c>
      <c r="CM137" s="5" t="str">
        <f t="shared" si="257"/>
        <v/>
      </c>
      <c r="CN137" s="1" t="str">
        <f t="shared" si="258"/>
        <v/>
      </c>
      <c r="CO137" s="150" t="str">
        <f t="shared" si="259"/>
        <v/>
      </c>
      <c r="CP137" s="150" t="str">
        <f t="shared" si="260"/>
        <v/>
      </c>
      <c r="CQ137" s="7" t="str">
        <f t="shared" si="261"/>
        <v/>
      </c>
      <c r="CR137" s="7"/>
      <c r="CS137" s="7" t="str">
        <f t="shared" si="262"/>
        <v/>
      </c>
      <c r="CT137" s="7" t="str">
        <f t="shared" si="263"/>
        <v/>
      </c>
      <c r="CU137" s="7" t="str">
        <f t="shared" si="264"/>
        <v/>
      </c>
      <c r="CV137" s="7" t="str">
        <f t="shared" si="265"/>
        <v/>
      </c>
      <c r="CW137" s="7"/>
      <c r="CX137" s="7" t="str">
        <f t="shared" si="266"/>
        <v/>
      </c>
    </row>
    <row r="138" spans="1:102" ht="15" customHeight="1" x14ac:dyDescent="0.2">
      <c r="A138" s="37">
        <v>129</v>
      </c>
      <c r="B138" s="136"/>
      <c r="C138" s="42"/>
      <c r="D138" s="134"/>
      <c r="E138" s="40"/>
      <c r="F138" s="44"/>
      <c r="G138" s="134"/>
      <c r="H138" s="2"/>
      <c r="I138" s="22" t="str">
        <f t="shared" si="209"/>
        <v/>
      </c>
      <c r="J138" s="23" t="str">
        <f t="shared" si="210"/>
        <v/>
      </c>
      <c r="K138" s="23" t="str">
        <f>IF(BJ138="1",COUNTIF(BJ$10:BJ138,"1"),"")</f>
        <v/>
      </c>
      <c r="L138" s="23" t="str">
        <f t="shared" si="211"/>
        <v/>
      </c>
      <c r="M138" s="23" t="str">
        <f t="shared" si="212"/>
        <v/>
      </c>
      <c r="N138" s="23" t="str">
        <f>IF(BK138="1",COUNTIF(BK$10:BK138,"1"),"")</f>
        <v/>
      </c>
      <c r="O138" s="23" t="str">
        <f t="shared" si="213"/>
        <v/>
      </c>
      <c r="P138" s="24" t="str">
        <f t="shared" si="214"/>
        <v/>
      </c>
      <c r="AJ138" s="2" t="str">
        <f t="shared" si="215"/>
        <v/>
      </c>
      <c r="AK138" s="2" t="str">
        <f t="shared" si="216"/>
        <v/>
      </c>
      <c r="AL138" s="2" t="str">
        <f t="shared" si="217"/>
        <v/>
      </c>
      <c r="AM138" s="2" t="str">
        <f t="shared" si="158"/>
        <v/>
      </c>
      <c r="AN138" s="2" t="str">
        <f t="shared" si="159"/>
        <v/>
      </c>
      <c r="AO138" s="2" t="str">
        <f t="shared" si="160"/>
        <v/>
      </c>
      <c r="AP138" s="2" t="str">
        <f t="shared" si="161"/>
        <v/>
      </c>
      <c r="AQ138" s="2" t="str">
        <f t="shared" si="218"/>
        <v/>
      </c>
      <c r="AR138" s="2" t="str">
        <f t="shared" si="219"/>
        <v/>
      </c>
      <c r="AS138" s="2" t="str">
        <f t="shared" si="220"/>
        <v/>
      </c>
      <c r="AT138" s="2" t="str">
        <f t="shared" si="162"/>
        <v/>
      </c>
      <c r="AU138" s="2" t="str">
        <f t="shared" si="163"/>
        <v/>
      </c>
      <c r="AV138" s="2" t="str">
        <f t="shared" si="164"/>
        <v/>
      </c>
      <c r="AW138" s="2" t="str">
        <f t="shared" si="165"/>
        <v/>
      </c>
      <c r="AX138" s="2" t="str">
        <f t="shared" si="221"/>
        <v xml:space="preserve"> </v>
      </c>
      <c r="AY138" s="2" t="str">
        <f t="shared" si="222"/>
        <v xml:space="preserve"> </v>
      </c>
      <c r="AZ138" s="2" t="str">
        <f t="shared" si="223"/>
        <v xml:space="preserve"> </v>
      </c>
      <c r="BA138" s="2" t="str">
        <f t="shared" si="224"/>
        <v xml:space="preserve"> </v>
      </c>
      <c r="BB138" s="2"/>
      <c r="BC138" s="2" t="str">
        <f t="shared" si="225"/>
        <v/>
      </c>
      <c r="BD138" s="2" t="str">
        <f t="shared" si="226"/>
        <v/>
      </c>
      <c r="BE138" s="2" t="str">
        <f t="shared" si="227"/>
        <v/>
      </c>
      <c r="BF138" s="2" t="str">
        <f t="shared" si="228"/>
        <v/>
      </c>
      <c r="BJ138" s="11" t="str">
        <f t="shared" si="229"/>
        <v/>
      </c>
      <c r="BK138" s="13" t="str">
        <f t="shared" si="230"/>
        <v/>
      </c>
      <c r="BL138" s="4" t="str">
        <f t="shared" si="231"/>
        <v/>
      </c>
      <c r="BM138" s="4" t="str">
        <f t="shared" si="232"/>
        <v/>
      </c>
      <c r="BN138" s="4" t="str">
        <f t="shared" si="233"/>
        <v/>
      </c>
      <c r="BO138" s="7" t="str">
        <f t="shared" si="234"/>
        <v/>
      </c>
      <c r="BP138" s="7" t="str">
        <f t="shared" si="235"/>
        <v/>
      </c>
      <c r="BQ138" s="7" t="str">
        <f t="shared" si="236"/>
        <v/>
      </c>
      <c r="BR138" s="7" t="str">
        <f t="shared" si="237"/>
        <v/>
      </c>
      <c r="BS138" s="7" t="str">
        <f t="shared" si="238"/>
        <v/>
      </c>
      <c r="BT138" s="7" t="str">
        <f t="shared" si="239"/>
        <v/>
      </c>
      <c r="BU138" s="7" t="str">
        <f t="shared" si="240"/>
        <v/>
      </c>
      <c r="BV138" s="7" t="str">
        <f t="shared" si="241"/>
        <v/>
      </c>
      <c r="BW138" s="3" t="str">
        <f t="shared" si="242"/>
        <v/>
      </c>
      <c r="BX138" s="4" t="str">
        <f t="shared" si="243"/>
        <v/>
      </c>
      <c r="BY138" s="4" t="str">
        <f t="shared" si="244"/>
        <v/>
      </c>
      <c r="BZ138" s="5" t="str">
        <f t="shared" si="245"/>
        <v/>
      </c>
      <c r="CA138" s="3" t="str">
        <f t="shared" si="246"/>
        <v/>
      </c>
      <c r="CB138" s="5" t="str">
        <f t="shared" si="247"/>
        <v/>
      </c>
      <c r="CC138" s="7" t="str">
        <f t="shared" si="248"/>
        <v/>
      </c>
      <c r="CD138" s="7" t="str">
        <f t="shared" si="249"/>
        <v/>
      </c>
      <c r="CE138" s="7" t="str">
        <f t="shared" si="250"/>
        <v/>
      </c>
      <c r="CF138" s="7" t="str">
        <f t="shared" si="251"/>
        <v/>
      </c>
      <c r="CG138" s="7" t="str">
        <f t="shared" si="252"/>
        <v/>
      </c>
      <c r="CH138" s="7" t="str">
        <f t="shared" si="253"/>
        <v/>
      </c>
      <c r="CI138" s="7" t="str">
        <f t="shared" si="254"/>
        <v/>
      </c>
      <c r="CJ138" s="7" t="str">
        <f t="shared" si="255"/>
        <v/>
      </c>
      <c r="CK138" s="4"/>
      <c r="CL138" s="4" t="str">
        <f t="shared" si="256"/>
        <v/>
      </c>
      <c r="CM138" s="5" t="str">
        <f t="shared" si="257"/>
        <v/>
      </c>
      <c r="CN138" s="1" t="str">
        <f t="shared" si="258"/>
        <v/>
      </c>
      <c r="CO138" s="150" t="str">
        <f t="shared" si="259"/>
        <v/>
      </c>
      <c r="CP138" s="150" t="str">
        <f t="shared" si="260"/>
        <v/>
      </c>
      <c r="CQ138" s="7" t="str">
        <f t="shared" si="261"/>
        <v/>
      </c>
      <c r="CR138" s="7"/>
      <c r="CS138" s="7" t="str">
        <f t="shared" si="262"/>
        <v/>
      </c>
      <c r="CT138" s="7" t="str">
        <f t="shared" si="263"/>
        <v/>
      </c>
      <c r="CU138" s="7" t="str">
        <f t="shared" si="264"/>
        <v/>
      </c>
      <c r="CV138" s="7" t="str">
        <f t="shared" si="265"/>
        <v/>
      </c>
      <c r="CW138" s="7"/>
      <c r="CX138" s="7" t="str">
        <f t="shared" si="266"/>
        <v/>
      </c>
    </row>
    <row r="139" spans="1:102" ht="15" customHeight="1" x14ac:dyDescent="0.2">
      <c r="A139" s="37">
        <v>130</v>
      </c>
      <c r="B139" s="136"/>
      <c r="C139" s="42"/>
      <c r="D139" s="134"/>
      <c r="E139" s="40"/>
      <c r="F139" s="44"/>
      <c r="G139" s="134"/>
      <c r="H139" s="2"/>
      <c r="I139" s="22" t="str">
        <f t="shared" si="209"/>
        <v/>
      </c>
      <c r="J139" s="23" t="str">
        <f t="shared" si="210"/>
        <v/>
      </c>
      <c r="K139" s="23" t="str">
        <f>IF(BJ139="1",COUNTIF(BJ$10:BJ139,"1"),"")</f>
        <v/>
      </c>
      <c r="L139" s="23" t="str">
        <f t="shared" si="211"/>
        <v/>
      </c>
      <c r="M139" s="23" t="str">
        <f t="shared" si="212"/>
        <v/>
      </c>
      <c r="N139" s="23" t="str">
        <f>IF(BK139="1",COUNTIF(BK$10:BK139,"1"),"")</f>
        <v/>
      </c>
      <c r="O139" s="23" t="str">
        <f t="shared" si="213"/>
        <v/>
      </c>
      <c r="P139" s="24" t="str">
        <f t="shared" si="214"/>
        <v/>
      </c>
      <c r="AJ139" s="2" t="str">
        <f t="shared" si="215"/>
        <v/>
      </c>
      <c r="AK139" s="2" t="str">
        <f t="shared" si="216"/>
        <v/>
      </c>
      <c r="AL139" s="2" t="str">
        <f t="shared" si="217"/>
        <v/>
      </c>
      <c r="AM139" s="2" t="str">
        <f t="shared" ref="AM139:AM155" si="267">IF($BP139="○",$BP139,"")</f>
        <v/>
      </c>
      <c r="AN139" s="2" t="str">
        <f t="shared" ref="AN139:AN155" si="268">IF($CD139="○",$CD139,"")</f>
        <v/>
      </c>
      <c r="AO139" s="2" t="str">
        <f t="shared" ref="AO139:AO155" si="269">IF($BP139="×",$BP139,"")</f>
        <v/>
      </c>
      <c r="AP139" s="2" t="str">
        <f t="shared" ref="AP139:AP155" si="270">IF($CD139="×",$CD139,"")</f>
        <v/>
      </c>
      <c r="AQ139" s="2" t="str">
        <f t="shared" si="218"/>
        <v/>
      </c>
      <c r="AR139" s="2" t="str">
        <f t="shared" si="219"/>
        <v/>
      </c>
      <c r="AS139" s="2" t="str">
        <f t="shared" si="220"/>
        <v/>
      </c>
      <c r="AT139" s="2" t="str">
        <f t="shared" ref="AT139:AT155" si="271">IF($BU139="○",$BU139,"")</f>
        <v/>
      </c>
      <c r="AU139" s="2" t="str">
        <f t="shared" ref="AU139:AU155" si="272">IF($CI139="○",$CI139,"")</f>
        <v/>
      </c>
      <c r="AV139" s="2" t="str">
        <f t="shared" ref="AV139:AV155" si="273">IF($BU139="×",$BU139,"")</f>
        <v/>
      </c>
      <c r="AW139" s="2" t="str">
        <f t="shared" ref="AW139:AW155" si="274">IF($CI139="×",$CI139,"")</f>
        <v/>
      </c>
      <c r="AX139" s="2" t="str">
        <f t="shared" si="221"/>
        <v xml:space="preserve"> </v>
      </c>
      <c r="AY139" s="2" t="str">
        <f t="shared" si="222"/>
        <v xml:space="preserve"> </v>
      </c>
      <c r="AZ139" s="2" t="str">
        <f t="shared" si="223"/>
        <v xml:space="preserve"> </v>
      </c>
      <c r="BA139" s="2" t="str">
        <f t="shared" si="224"/>
        <v xml:space="preserve"> </v>
      </c>
      <c r="BB139" s="2"/>
      <c r="BC139" s="2" t="str">
        <f t="shared" si="225"/>
        <v/>
      </c>
      <c r="BD139" s="2" t="str">
        <f t="shared" si="226"/>
        <v/>
      </c>
      <c r="BE139" s="2" t="str">
        <f t="shared" si="227"/>
        <v/>
      </c>
      <c r="BF139" s="2" t="str">
        <f t="shared" si="228"/>
        <v/>
      </c>
      <c r="BJ139" s="11" t="str">
        <f t="shared" si="229"/>
        <v/>
      </c>
      <c r="BK139" s="13" t="str">
        <f t="shared" si="230"/>
        <v/>
      </c>
      <c r="BL139" s="4" t="str">
        <f t="shared" si="231"/>
        <v/>
      </c>
      <c r="BM139" s="4" t="str">
        <f t="shared" si="232"/>
        <v/>
      </c>
      <c r="BN139" s="4" t="str">
        <f t="shared" si="233"/>
        <v/>
      </c>
      <c r="BO139" s="7" t="str">
        <f t="shared" si="234"/>
        <v/>
      </c>
      <c r="BP139" s="7" t="str">
        <f t="shared" si="235"/>
        <v/>
      </c>
      <c r="BQ139" s="7" t="str">
        <f t="shared" si="236"/>
        <v/>
      </c>
      <c r="BR139" s="7" t="str">
        <f t="shared" si="237"/>
        <v/>
      </c>
      <c r="BS139" s="7" t="str">
        <f t="shared" si="238"/>
        <v/>
      </c>
      <c r="BT139" s="7" t="str">
        <f t="shared" si="239"/>
        <v/>
      </c>
      <c r="BU139" s="7" t="str">
        <f t="shared" si="240"/>
        <v/>
      </c>
      <c r="BV139" s="7" t="str">
        <f t="shared" si="241"/>
        <v/>
      </c>
      <c r="BW139" s="3" t="str">
        <f t="shared" si="242"/>
        <v/>
      </c>
      <c r="BX139" s="4" t="str">
        <f t="shared" si="243"/>
        <v/>
      </c>
      <c r="BY139" s="4" t="str">
        <f t="shared" si="244"/>
        <v/>
      </c>
      <c r="BZ139" s="5" t="str">
        <f t="shared" si="245"/>
        <v/>
      </c>
      <c r="CA139" s="3" t="str">
        <f t="shared" si="246"/>
        <v/>
      </c>
      <c r="CB139" s="5" t="str">
        <f t="shared" si="247"/>
        <v/>
      </c>
      <c r="CC139" s="7" t="str">
        <f t="shared" si="248"/>
        <v/>
      </c>
      <c r="CD139" s="7" t="str">
        <f t="shared" si="249"/>
        <v/>
      </c>
      <c r="CE139" s="7" t="str">
        <f t="shared" si="250"/>
        <v/>
      </c>
      <c r="CF139" s="7" t="str">
        <f t="shared" si="251"/>
        <v/>
      </c>
      <c r="CG139" s="7" t="str">
        <f t="shared" si="252"/>
        <v/>
      </c>
      <c r="CH139" s="7" t="str">
        <f t="shared" si="253"/>
        <v/>
      </c>
      <c r="CI139" s="7" t="str">
        <f t="shared" si="254"/>
        <v/>
      </c>
      <c r="CJ139" s="7" t="str">
        <f t="shared" si="255"/>
        <v/>
      </c>
      <c r="CK139" s="4"/>
      <c r="CL139" s="4" t="str">
        <f t="shared" si="256"/>
        <v/>
      </c>
      <c r="CM139" s="5" t="str">
        <f t="shared" si="257"/>
        <v/>
      </c>
      <c r="CN139" s="1" t="str">
        <f t="shared" si="258"/>
        <v/>
      </c>
      <c r="CO139" s="150" t="str">
        <f t="shared" si="259"/>
        <v/>
      </c>
      <c r="CP139" s="150" t="str">
        <f t="shared" si="260"/>
        <v/>
      </c>
      <c r="CQ139" s="7" t="str">
        <f t="shared" si="261"/>
        <v/>
      </c>
      <c r="CR139" s="7"/>
      <c r="CS139" s="7" t="str">
        <f t="shared" si="262"/>
        <v/>
      </c>
      <c r="CT139" s="7" t="str">
        <f t="shared" si="263"/>
        <v/>
      </c>
      <c r="CU139" s="7" t="str">
        <f t="shared" si="264"/>
        <v/>
      </c>
      <c r="CV139" s="7" t="str">
        <f t="shared" si="265"/>
        <v/>
      </c>
      <c r="CW139" s="7"/>
      <c r="CX139" s="7" t="str">
        <f t="shared" si="266"/>
        <v/>
      </c>
    </row>
    <row r="140" spans="1:102" ht="15" customHeight="1" x14ac:dyDescent="0.2">
      <c r="A140" s="37">
        <v>131</v>
      </c>
      <c r="B140" s="136"/>
      <c r="C140" s="42"/>
      <c r="D140" s="134"/>
      <c r="E140" s="40"/>
      <c r="F140" s="44"/>
      <c r="G140" s="134"/>
      <c r="H140" s="2"/>
      <c r="I140" s="22" t="str">
        <f t="shared" si="209"/>
        <v/>
      </c>
      <c r="J140" s="23" t="str">
        <f t="shared" si="210"/>
        <v/>
      </c>
      <c r="K140" s="23" t="str">
        <f>IF(BJ140="1",COUNTIF(BJ$10:BJ140,"1"),"")</f>
        <v/>
      </c>
      <c r="L140" s="23" t="str">
        <f t="shared" si="211"/>
        <v/>
      </c>
      <c r="M140" s="23" t="str">
        <f t="shared" si="212"/>
        <v/>
      </c>
      <c r="N140" s="23" t="str">
        <f>IF(BK140="1",COUNTIF(BK$10:BK140,"1"),"")</f>
        <v/>
      </c>
      <c r="O140" s="23" t="str">
        <f t="shared" si="213"/>
        <v/>
      </c>
      <c r="P140" s="24" t="str">
        <f t="shared" si="214"/>
        <v/>
      </c>
      <c r="AJ140" s="2" t="str">
        <f t="shared" si="215"/>
        <v/>
      </c>
      <c r="AK140" s="2" t="str">
        <f t="shared" si="216"/>
        <v/>
      </c>
      <c r="AL140" s="2" t="str">
        <f t="shared" si="217"/>
        <v/>
      </c>
      <c r="AM140" s="2" t="str">
        <f t="shared" si="267"/>
        <v/>
      </c>
      <c r="AN140" s="2" t="str">
        <f t="shared" si="268"/>
        <v/>
      </c>
      <c r="AO140" s="2" t="str">
        <f t="shared" si="269"/>
        <v/>
      </c>
      <c r="AP140" s="2" t="str">
        <f t="shared" si="270"/>
        <v/>
      </c>
      <c r="AQ140" s="2" t="str">
        <f t="shared" si="218"/>
        <v/>
      </c>
      <c r="AR140" s="2" t="str">
        <f t="shared" si="219"/>
        <v/>
      </c>
      <c r="AS140" s="2" t="str">
        <f t="shared" si="220"/>
        <v/>
      </c>
      <c r="AT140" s="2" t="str">
        <f t="shared" si="271"/>
        <v/>
      </c>
      <c r="AU140" s="2" t="str">
        <f t="shared" si="272"/>
        <v/>
      </c>
      <c r="AV140" s="2" t="str">
        <f t="shared" si="273"/>
        <v/>
      </c>
      <c r="AW140" s="2" t="str">
        <f t="shared" si="274"/>
        <v/>
      </c>
      <c r="AX140" s="2" t="str">
        <f t="shared" si="221"/>
        <v xml:space="preserve"> </v>
      </c>
      <c r="AY140" s="2" t="str">
        <f t="shared" si="222"/>
        <v xml:space="preserve"> </v>
      </c>
      <c r="AZ140" s="2" t="str">
        <f t="shared" si="223"/>
        <v xml:space="preserve"> </v>
      </c>
      <c r="BA140" s="2" t="str">
        <f t="shared" si="224"/>
        <v xml:space="preserve"> </v>
      </c>
      <c r="BB140" s="2"/>
      <c r="BC140" s="2" t="str">
        <f t="shared" si="225"/>
        <v/>
      </c>
      <c r="BD140" s="2" t="str">
        <f t="shared" si="226"/>
        <v/>
      </c>
      <c r="BE140" s="2" t="str">
        <f t="shared" si="227"/>
        <v/>
      </c>
      <c r="BF140" s="2" t="str">
        <f t="shared" si="228"/>
        <v/>
      </c>
      <c r="BJ140" s="11" t="str">
        <f t="shared" si="229"/>
        <v/>
      </c>
      <c r="BK140" s="13" t="str">
        <f t="shared" si="230"/>
        <v/>
      </c>
      <c r="BL140" s="4" t="str">
        <f t="shared" si="231"/>
        <v/>
      </c>
      <c r="BM140" s="4" t="str">
        <f t="shared" si="232"/>
        <v/>
      </c>
      <c r="BN140" s="4" t="str">
        <f t="shared" si="233"/>
        <v/>
      </c>
      <c r="BO140" s="7" t="str">
        <f t="shared" si="234"/>
        <v/>
      </c>
      <c r="BP140" s="7" t="str">
        <f t="shared" si="235"/>
        <v/>
      </c>
      <c r="BQ140" s="7" t="str">
        <f t="shared" si="236"/>
        <v/>
      </c>
      <c r="BR140" s="7" t="str">
        <f t="shared" si="237"/>
        <v/>
      </c>
      <c r="BS140" s="7" t="str">
        <f t="shared" si="238"/>
        <v/>
      </c>
      <c r="BT140" s="7" t="str">
        <f t="shared" si="239"/>
        <v/>
      </c>
      <c r="BU140" s="7" t="str">
        <f t="shared" si="240"/>
        <v/>
      </c>
      <c r="BV140" s="7" t="str">
        <f t="shared" si="241"/>
        <v/>
      </c>
      <c r="BW140" s="3" t="str">
        <f t="shared" si="242"/>
        <v/>
      </c>
      <c r="BX140" s="4" t="str">
        <f t="shared" si="243"/>
        <v/>
      </c>
      <c r="BY140" s="4" t="str">
        <f t="shared" si="244"/>
        <v/>
      </c>
      <c r="BZ140" s="5" t="str">
        <f t="shared" si="245"/>
        <v/>
      </c>
      <c r="CA140" s="3" t="str">
        <f t="shared" si="246"/>
        <v/>
      </c>
      <c r="CB140" s="5" t="str">
        <f t="shared" si="247"/>
        <v/>
      </c>
      <c r="CC140" s="7" t="str">
        <f t="shared" si="248"/>
        <v/>
      </c>
      <c r="CD140" s="7" t="str">
        <f t="shared" si="249"/>
        <v/>
      </c>
      <c r="CE140" s="7" t="str">
        <f t="shared" si="250"/>
        <v/>
      </c>
      <c r="CF140" s="7" t="str">
        <f t="shared" si="251"/>
        <v/>
      </c>
      <c r="CG140" s="7" t="str">
        <f t="shared" si="252"/>
        <v/>
      </c>
      <c r="CH140" s="7" t="str">
        <f t="shared" si="253"/>
        <v/>
      </c>
      <c r="CI140" s="7" t="str">
        <f t="shared" si="254"/>
        <v/>
      </c>
      <c r="CJ140" s="7" t="str">
        <f t="shared" si="255"/>
        <v/>
      </c>
      <c r="CK140" s="4"/>
      <c r="CL140" s="4" t="str">
        <f t="shared" si="256"/>
        <v/>
      </c>
      <c r="CM140" s="5" t="str">
        <f t="shared" si="257"/>
        <v/>
      </c>
      <c r="CN140" s="1" t="str">
        <f t="shared" si="258"/>
        <v/>
      </c>
      <c r="CO140" s="150" t="str">
        <f t="shared" si="259"/>
        <v/>
      </c>
      <c r="CP140" s="150" t="str">
        <f t="shared" si="260"/>
        <v/>
      </c>
      <c r="CQ140" s="7" t="str">
        <f t="shared" si="261"/>
        <v/>
      </c>
      <c r="CR140" s="7"/>
      <c r="CS140" s="7" t="str">
        <f t="shared" si="262"/>
        <v/>
      </c>
      <c r="CT140" s="7" t="str">
        <f t="shared" si="263"/>
        <v/>
      </c>
      <c r="CU140" s="7" t="str">
        <f t="shared" si="264"/>
        <v/>
      </c>
      <c r="CV140" s="7" t="str">
        <f t="shared" si="265"/>
        <v/>
      </c>
      <c r="CW140" s="7"/>
      <c r="CX140" s="7" t="str">
        <f t="shared" si="266"/>
        <v/>
      </c>
    </row>
    <row r="141" spans="1:102" ht="15" customHeight="1" x14ac:dyDescent="0.2">
      <c r="A141" s="37">
        <v>132</v>
      </c>
      <c r="B141" s="136"/>
      <c r="C141" s="42"/>
      <c r="D141" s="134"/>
      <c r="E141" s="40"/>
      <c r="F141" s="44"/>
      <c r="G141" s="134"/>
      <c r="H141" s="2"/>
      <c r="I141" s="22" t="str">
        <f t="shared" si="209"/>
        <v/>
      </c>
      <c r="J141" s="23" t="str">
        <f t="shared" si="210"/>
        <v/>
      </c>
      <c r="K141" s="23" t="str">
        <f>IF(BJ141="1",COUNTIF(BJ$10:BJ141,"1"),"")</f>
        <v/>
      </c>
      <c r="L141" s="23" t="str">
        <f t="shared" si="211"/>
        <v/>
      </c>
      <c r="M141" s="23" t="str">
        <f t="shared" si="212"/>
        <v/>
      </c>
      <c r="N141" s="23" t="str">
        <f>IF(BK141="1",COUNTIF(BK$10:BK141,"1"),"")</f>
        <v/>
      </c>
      <c r="O141" s="23" t="str">
        <f t="shared" si="213"/>
        <v/>
      </c>
      <c r="P141" s="24" t="str">
        <f t="shared" si="214"/>
        <v/>
      </c>
      <c r="AJ141" s="2" t="str">
        <f t="shared" si="215"/>
        <v/>
      </c>
      <c r="AK141" s="2" t="str">
        <f t="shared" si="216"/>
        <v/>
      </c>
      <c r="AL141" s="2" t="str">
        <f t="shared" si="217"/>
        <v/>
      </c>
      <c r="AM141" s="2" t="str">
        <f t="shared" si="267"/>
        <v/>
      </c>
      <c r="AN141" s="2" t="str">
        <f t="shared" si="268"/>
        <v/>
      </c>
      <c r="AO141" s="2" t="str">
        <f t="shared" si="269"/>
        <v/>
      </c>
      <c r="AP141" s="2" t="str">
        <f t="shared" si="270"/>
        <v/>
      </c>
      <c r="AQ141" s="2" t="str">
        <f t="shared" si="218"/>
        <v/>
      </c>
      <c r="AR141" s="2" t="str">
        <f t="shared" si="219"/>
        <v/>
      </c>
      <c r="AS141" s="2" t="str">
        <f t="shared" si="220"/>
        <v/>
      </c>
      <c r="AT141" s="2" t="str">
        <f t="shared" si="271"/>
        <v/>
      </c>
      <c r="AU141" s="2" t="str">
        <f t="shared" si="272"/>
        <v/>
      </c>
      <c r="AV141" s="2" t="str">
        <f t="shared" si="273"/>
        <v/>
      </c>
      <c r="AW141" s="2" t="str">
        <f t="shared" si="274"/>
        <v/>
      </c>
      <c r="AX141" s="2" t="str">
        <f t="shared" si="221"/>
        <v xml:space="preserve"> </v>
      </c>
      <c r="AY141" s="2" t="str">
        <f t="shared" si="222"/>
        <v xml:space="preserve"> </v>
      </c>
      <c r="AZ141" s="2" t="str">
        <f t="shared" si="223"/>
        <v xml:space="preserve"> </v>
      </c>
      <c r="BA141" s="2" t="str">
        <f t="shared" si="224"/>
        <v xml:space="preserve"> </v>
      </c>
      <c r="BB141" s="2"/>
      <c r="BC141" s="2" t="str">
        <f t="shared" si="225"/>
        <v/>
      </c>
      <c r="BD141" s="2" t="str">
        <f t="shared" si="226"/>
        <v/>
      </c>
      <c r="BE141" s="2" t="str">
        <f t="shared" si="227"/>
        <v/>
      </c>
      <c r="BF141" s="2" t="str">
        <f t="shared" si="228"/>
        <v/>
      </c>
      <c r="BJ141" s="11" t="str">
        <f t="shared" si="229"/>
        <v/>
      </c>
      <c r="BK141" s="13" t="str">
        <f t="shared" si="230"/>
        <v/>
      </c>
      <c r="BL141" s="4" t="str">
        <f t="shared" si="231"/>
        <v/>
      </c>
      <c r="BM141" s="4" t="str">
        <f t="shared" si="232"/>
        <v/>
      </c>
      <c r="BN141" s="4" t="str">
        <f t="shared" si="233"/>
        <v/>
      </c>
      <c r="BO141" s="7" t="str">
        <f t="shared" si="234"/>
        <v/>
      </c>
      <c r="BP141" s="7" t="str">
        <f t="shared" si="235"/>
        <v/>
      </c>
      <c r="BQ141" s="7" t="str">
        <f t="shared" si="236"/>
        <v/>
      </c>
      <c r="BR141" s="7" t="str">
        <f t="shared" si="237"/>
        <v/>
      </c>
      <c r="BS141" s="7" t="str">
        <f t="shared" si="238"/>
        <v/>
      </c>
      <c r="BT141" s="7" t="str">
        <f t="shared" si="239"/>
        <v/>
      </c>
      <c r="BU141" s="7" t="str">
        <f t="shared" si="240"/>
        <v/>
      </c>
      <c r="BV141" s="7" t="str">
        <f t="shared" si="241"/>
        <v/>
      </c>
      <c r="BW141" s="3" t="str">
        <f t="shared" si="242"/>
        <v/>
      </c>
      <c r="BX141" s="4" t="str">
        <f t="shared" si="243"/>
        <v/>
      </c>
      <c r="BY141" s="4" t="str">
        <f t="shared" si="244"/>
        <v/>
      </c>
      <c r="BZ141" s="5" t="str">
        <f t="shared" si="245"/>
        <v/>
      </c>
      <c r="CA141" s="3" t="str">
        <f t="shared" si="246"/>
        <v/>
      </c>
      <c r="CB141" s="5" t="str">
        <f t="shared" si="247"/>
        <v/>
      </c>
      <c r="CC141" s="7" t="str">
        <f t="shared" si="248"/>
        <v/>
      </c>
      <c r="CD141" s="7" t="str">
        <f t="shared" si="249"/>
        <v/>
      </c>
      <c r="CE141" s="7" t="str">
        <f t="shared" si="250"/>
        <v/>
      </c>
      <c r="CF141" s="7" t="str">
        <f t="shared" si="251"/>
        <v/>
      </c>
      <c r="CG141" s="7" t="str">
        <f t="shared" si="252"/>
        <v/>
      </c>
      <c r="CH141" s="7" t="str">
        <f t="shared" si="253"/>
        <v/>
      </c>
      <c r="CI141" s="7" t="str">
        <f t="shared" si="254"/>
        <v/>
      </c>
      <c r="CJ141" s="7" t="str">
        <f t="shared" si="255"/>
        <v/>
      </c>
      <c r="CK141" s="4"/>
      <c r="CL141" s="4" t="str">
        <f t="shared" si="256"/>
        <v/>
      </c>
      <c r="CM141" s="5" t="str">
        <f t="shared" si="257"/>
        <v/>
      </c>
      <c r="CN141" s="1" t="str">
        <f t="shared" si="258"/>
        <v/>
      </c>
      <c r="CO141" s="150" t="str">
        <f t="shared" si="259"/>
        <v/>
      </c>
      <c r="CP141" s="150" t="str">
        <f t="shared" si="260"/>
        <v/>
      </c>
      <c r="CQ141" s="7" t="str">
        <f t="shared" si="261"/>
        <v/>
      </c>
      <c r="CR141" s="7"/>
      <c r="CS141" s="7" t="str">
        <f t="shared" si="262"/>
        <v/>
      </c>
      <c r="CT141" s="7" t="str">
        <f t="shared" si="263"/>
        <v/>
      </c>
      <c r="CU141" s="7" t="str">
        <f t="shared" si="264"/>
        <v/>
      </c>
      <c r="CV141" s="7" t="str">
        <f t="shared" si="265"/>
        <v/>
      </c>
      <c r="CW141" s="7"/>
      <c r="CX141" s="7" t="str">
        <f t="shared" si="266"/>
        <v/>
      </c>
    </row>
    <row r="142" spans="1:102" ht="15" customHeight="1" x14ac:dyDescent="0.2">
      <c r="A142" s="37">
        <v>133</v>
      </c>
      <c r="B142" s="136"/>
      <c r="C142" s="42"/>
      <c r="D142" s="134"/>
      <c r="E142" s="40"/>
      <c r="F142" s="44"/>
      <c r="G142" s="134"/>
      <c r="H142" s="2"/>
      <c r="I142" s="22" t="str">
        <f t="shared" si="209"/>
        <v/>
      </c>
      <c r="J142" s="23" t="str">
        <f t="shared" si="210"/>
        <v/>
      </c>
      <c r="K142" s="23" t="str">
        <f>IF(BJ142="1",COUNTIF(BJ$10:BJ142,"1"),"")</f>
        <v/>
      </c>
      <c r="L142" s="23" t="str">
        <f t="shared" si="211"/>
        <v/>
      </c>
      <c r="M142" s="23" t="str">
        <f t="shared" si="212"/>
        <v/>
      </c>
      <c r="N142" s="23" t="str">
        <f>IF(BK142="1",COUNTIF(BK$10:BK142,"1"),"")</f>
        <v/>
      </c>
      <c r="O142" s="23" t="str">
        <f t="shared" si="213"/>
        <v/>
      </c>
      <c r="P142" s="24" t="str">
        <f t="shared" si="214"/>
        <v/>
      </c>
      <c r="AJ142" s="2" t="str">
        <f t="shared" si="215"/>
        <v/>
      </c>
      <c r="AK142" s="2" t="str">
        <f t="shared" si="216"/>
        <v/>
      </c>
      <c r="AL142" s="2" t="str">
        <f t="shared" si="217"/>
        <v/>
      </c>
      <c r="AM142" s="2" t="str">
        <f t="shared" si="267"/>
        <v/>
      </c>
      <c r="AN142" s="2" t="str">
        <f t="shared" si="268"/>
        <v/>
      </c>
      <c r="AO142" s="2" t="str">
        <f t="shared" si="269"/>
        <v/>
      </c>
      <c r="AP142" s="2" t="str">
        <f t="shared" si="270"/>
        <v/>
      </c>
      <c r="AQ142" s="2" t="str">
        <f t="shared" si="218"/>
        <v/>
      </c>
      <c r="AR142" s="2" t="str">
        <f t="shared" si="219"/>
        <v/>
      </c>
      <c r="AS142" s="2" t="str">
        <f t="shared" si="220"/>
        <v/>
      </c>
      <c r="AT142" s="2" t="str">
        <f t="shared" si="271"/>
        <v/>
      </c>
      <c r="AU142" s="2" t="str">
        <f t="shared" si="272"/>
        <v/>
      </c>
      <c r="AV142" s="2" t="str">
        <f t="shared" si="273"/>
        <v/>
      </c>
      <c r="AW142" s="2" t="str">
        <f t="shared" si="274"/>
        <v/>
      </c>
      <c r="AX142" s="2" t="str">
        <f t="shared" si="221"/>
        <v xml:space="preserve"> </v>
      </c>
      <c r="AY142" s="2" t="str">
        <f t="shared" si="222"/>
        <v xml:space="preserve"> </v>
      </c>
      <c r="AZ142" s="2" t="str">
        <f t="shared" si="223"/>
        <v xml:space="preserve"> </v>
      </c>
      <c r="BA142" s="2" t="str">
        <f t="shared" si="224"/>
        <v xml:space="preserve"> </v>
      </c>
      <c r="BB142" s="2"/>
      <c r="BC142" s="2" t="str">
        <f t="shared" si="225"/>
        <v/>
      </c>
      <c r="BD142" s="2" t="str">
        <f t="shared" si="226"/>
        <v/>
      </c>
      <c r="BE142" s="2" t="str">
        <f t="shared" si="227"/>
        <v/>
      </c>
      <c r="BF142" s="2" t="str">
        <f t="shared" si="228"/>
        <v/>
      </c>
      <c r="BJ142" s="11" t="str">
        <f t="shared" si="229"/>
        <v/>
      </c>
      <c r="BK142" s="13" t="str">
        <f t="shared" si="230"/>
        <v/>
      </c>
      <c r="BL142" s="4" t="str">
        <f t="shared" si="231"/>
        <v/>
      </c>
      <c r="BM142" s="4" t="str">
        <f t="shared" si="232"/>
        <v/>
      </c>
      <c r="BN142" s="4" t="str">
        <f t="shared" si="233"/>
        <v/>
      </c>
      <c r="BO142" s="7" t="str">
        <f t="shared" si="234"/>
        <v/>
      </c>
      <c r="BP142" s="7" t="str">
        <f t="shared" si="235"/>
        <v/>
      </c>
      <c r="BQ142" s="7" t="str">
        <f t="shared" si="236"/>
        <v/>
      </c>
      <c r="BR142" s="7" t="str">
        <f t="shared" si="237"/>
        <v/>
      </c>
      <c r="BS142" s="7" t="str">
        <f t="shared" si="238"/>
        <v/>
      </c>
      <c r="BT142" s="7" t="str">
        <f t="shared" si="239"/>
        <v/>
      </c>
      <c r="BU142" s="7" t="str">
        <f t="shared" si="240"/>
        <v/>
      </c>
      <c r="BV142" s="7" t="str">
        <f t="shared" si="241"/>
        <v/>
      </c>
      <c r="BW142" s="3" t="str">
        <f t="shared" si="242"/>
        <v/>
      </c>
      <c r="BX142" s="4" t="str">
        <f t="shared" si="243"/>
        <v/>
      </c>
      <c r="BY142" s="4" t="str">
        <f t="shared" si="244"/>
        <v/>
      </c>
      <c r="BZ142" s="5" t="str">
        <f t="shared" si="245"/>
        <v/>
      </c>
      <c r="CA142" s="3" t="str">
        <f t="shared" si="246"/>
        <v/>
      </c>
      <c r="CB142" s="5" t="str">
        <f t="shared" si="247"/>
        <v/>
      </c>
      <c r="CC142" s="7" t="str">
        <f t="shared" si="248"/>
        <v/>
      </c>
      <c r="CD142" s="7" t="str">
        <f t="shared" si="249"/>
        <v/>
      </c>
      <c r="CE142" s="7" t="str">
        <f t="shared" si="250"/>
        <v/>
      </c>
      <c r="CF142" s="7" t="str">
        <f t="shared" si="251"/>
        <v/>
      </c>
      <c r="CG142" s="7" t="str">
        <f t="shared" si="252"/>
        <v/>
      </c>
      <c r="CH142" s="7" t="str">
        <f t="shared" si="253"/>
        <v/>
      </c>
      <c r="CI142" s="7" t="str">
        <f t="shared" si="254"/>
        <v/>
      </c>
      <c r="CJ142" s="7" t="str">
        <f t="shared" si="255"/>
        <v/>
      </c>
      <c r="CK142" s="4"/>
      <c r="CL142" s="4" t="str">
        <f t="shared" si="256"/>
        <v/>
      </c>
      <c r="CM142" s="5" t="str">
        <f t="shared" si="257"/>
        <v/>
      </c>
      <c r="CN142" s="1" t="str">
        <f t="shared" si="258"/>
        <v/>
      </c>
      <c r="CO142" s="150" t="str">
        <f t="shared" si="259"/>
        <v/>
      </c>
      <c r="CP142" s="150" t="str">
        <f t="shared" si="260"/>
        <v/>
      </c>
      <c r="CQ142" s="7" t="str">
        <f t="shared" si="261"/>
        <v/>
      </c>
      <c r="CR142" s="7"/>
      <c r="CS142" s="7" t="str">
        <f t="shared" si="262"/>
        <v/>
      </c>
      <c r="CT142" s="7" t="str">
        <f t="shared" si="263"/>
        <v/>
      </c>
      <c r="CU142" s="7" t="str">
        <f t="shared" si="264"/>
        <v/>
      </c>
      <c r="CV142" s="7" t="str">
        <f t="shared" si="265"/>
        <v/>
      </c>
      <c r="CW142" s="7"/>
      <c r="CX142" s="7" t="str">
        <f t="shared" si="266"/>
        <v/>
      </c>
    </row>
    <row r="143" spans="1:102" ht="15" customHeight="1" x14ac:dyDescent="0.2">
      <c r="A143" s="37">
        <v>134</v>
      </c>
      <c r="B143" s="136"/>
      <c r="C143" s="42"/>
      <c r="D143" s="134"/>
      <c r="E143" s="40"/>
      <c r="F143" s="44"/>
      <c r="G143" s="134"/>
      <c r="H143" s="2"/>
      <c r="I143" s="22" t="str">
        <f t="shared" si="209"/>
        <v/>
      </c>
      <c r="J143" s="23" t="str">
        <f t="shared" si="210"/>
        <v/>
      </c>
      <c r="K143" s="23" t="str">
        <f>IF(BJ143="1",COUNTIF(BJ$10:BJ143,"1"),"")</f>
        <v/>
      </c>
      <c r="L143" s="23" t="str">
        <f t="shared" si="211"/>
        <v/>
      </c>
      <c r="M143" s="23" t="str">
        <f t="shared" si="212"/>
        <v/>
      </c>
      <c r="N143" s="23" t="str">
        <f>IF(BK143="1",COUNTIF(BK$10:BK143,"1"),"")</f>
        <v/>
      </c>
      <c r="O143" s="23" t="str">
        <f t="shared" si="213"/>
        <v/>
      </c>
      <c r="P143" s="24" t="str">
        <f t="shared" si="214"/>
        <v/>
      </c>
      <c r="AJ143" s="2" t="str">
        <f t="shared" si="215"/>
        <v/>
      </c>
      <c r="AK143" s="2" t="str">
        <f t="shared" si="216"/>
        <v/>
      </c>
      <c r="AL143" s="2" t="str">
        <f t="shared" si="217"/>
        <v/>
      </c>
      <c r="AM143" s="2" t="str">
        <f t="shared" si="267"/>
        <v/>
      </c>
      <c r="AN143" s="2" t="str">
        <f t="shared" si="268"/>
        <v/>
      </c>
      <c r="AO143" s="2" t="str">
        <f t="shared" si="269"/>
        <v/>
      </c>
      <c r="AP143" s="2" t="str">
        <f t="shared" si="270"/>
        <v/>
      </c>
      <c r="AQ143" s="2" t="str">
        <f t="shared" si="218"/>
        <v/>
      </c>
      <c r="AR143" s="2" t="str">
        <f t="shared" si="219"/>
        <v/>
      </c>
      <c r="AS143" s="2" t="str">
        <f t="shared" si="220"/>
        <v/>
      </c>
      <c r="AT143" s="2" t="str">
        <f t="shared" si="271"/>
        <v/>
      </c>
      <c r="AU143" s="2" t="str">
        <f t="shared" si="272"/>
        <v/>
      </c>
      <c r="AV143" s="2" t="str">
        <f t="shared" si="273"/>
        <v/>
      </c>
      <c r="AW143" s="2" t="str">
        <f t="shared" si="274"/>
        <v/>
      </c>
      <c r="AX143" s="2" t="str">
        <f t="shared" si="221"/>
        <v xml:space="preserve"> </v>
      </c>
      <c r="AY143" s="2" t="str">
        <f t="shared" si="222"/>
        <v xml:space="preserve"> </v>
      </c>
      <c r="AZ143" s="2" t="str">
        <f t="shared" si="223"/>
        <v xml:space="preserve"> </v>
      </c>
      <c r="BA143" s="2" t="str">
        <f t="shared" si="224"/>
        <v xml:space="preserve"> </v>
      </c>
      <c r="BB143" s="2"/>
      <c r="BC143" s="2" t="str">
        <f t="shared" si="225"/>
        <v/>
      </c>
      <c r="BD143" s="2" t="str">
        <f t="shared" si="226"/>
        <v/>
      </c>
      <c r="BE143" s="2" t="str">
        <f t="shared" si="227"/>
        <v/>
      </c>
      <c r="BF143" s="2" t="str">
        <f t="shared" si="228"/>
        <v/>
      </c>
      <c r="BJ143" s="11" t="str">
        <f t="shared" si="229"/>
        <v/>
      </c>
      <c r="BK143" s="13" t="str">
        <f t="shared" si="230"/>
        <v/>
      </c>
      <c r="BL143" s="4" t="str">
        <f t="shared" si="231"/>
        <v/>
      </c>
      <c r="BM143" s="4" t="str">
        <f t="shared" si="232"/>
        <v/>
      </c>
      <c r="BN143" s="4" t="str">
        <f t="shared" si="233"/>
        <v/>
      </c>
      <c r="BO143" s="7" t="str">
        <f t="shared" si="234"/>
        <v/>
      </c>
      <c r="BP143" s="7" t="str">
        <f t="shared" si="235"/>
        <v/>
      </c>
      <c r="BQ143" s="7" t="str">
        <f t="shared" si="236"/>
        <v/>
      </c>
      <c r="BR143" s="7" t="str">
        <f t="shared" si="237"/>
        <v/>
      </c>
      <c r="BS143" s="7" t="str">
        <f t="shared" si="238"/>
        <v/>
      </c>
      <c r="BT143" s="7" t="str">
        <f t="shared" si="239"/>
        <v/>
      </c>
      <c r="BU143" s="7" t="str">
        <f t="shared" si="240"/>
        <v/>
      </c>
      <c r="BV143" s="7" t="str">
        <f t="shared" si="241"/>
        <v/>
      </c>
      <c r="BW143" s="3" t="str">
        <f t="shared" si="242"/>
        <v/>
      </c>
      <c r="BX143" s="4" t="str">
        <f t="shared" si="243"/>
        <v/>
      </c>
      <c r="BY143" s="4" t="str">
        <f t="shared" si="244"/>
        <v/>
      </c>
      <c r="BZ143" s="5" t="str">
        <f t="shared" si="245"/>
        <v/>
      </c>
      <c r="CA143" s="3" t="str">
        <f t="shared" si="246"/>
        <v/>
      </c>
      <c r="CB143" s="5" t="str">
        <f t="shared" si="247"/>
        <v/>
      </c>
      <c r="CC143" s="7" t="str">
        <f t="shared" si="248"/>
        <v/>
      </c>
      <c r="CD143" s="7" t="str">
        <f t="shared" si="249"/>
        <v/>
      </c>
      <c r="CE143" s="7" t="str">
        <f t="shared" si="250"/>
        <v/>
      </c>
      <c r="CF143" s="7" t="str">
        <f t="shared" si="251"/>
        <v/>
      </c>
      <c r="CG143" s="7" t="str">
        <f t="shared" si="252"/>
        <v/>
      </c>
      <c r="CH143" s="7" t="str">
        <f t="shared" si="253"/>
        <v/>
      </c>
      <c r="CI143" s="7" t="str">
        <f t="shared" si="254"/>
        <v/>
      </c>
      <c r="CJ143" s="7" t="str">
        <f t="shared" si="255"/>
        <v/>
      </c>
      <c r="CK143" s="4"/>
      <c r="CL143" s="4" t="str">
        <f t="shared" si="256"/>
        <v/>
      </c>
      <c r="CM143" s="5" t="str">
        <f t="shared" si="257"/>
        <v/>
      </c>
      <c r="CN143" s="1" t="str">
        <f t="shared" si="258"/>
        <v/>
      </c>
      <c r="CO143" s="150" t="str">
        <f t="shared" si="259"/>
        <v/>
      </c>
      <c r="CP143" s="150" t="str">
        <f t="shared" si="260"/>
        <v/>
      </c>
      <c r="CQ143" s="7" t="str">
        <f t="shared" si="261"/>
        <v/>
      </c>
      <c r="CR143" s="7"/>
      <c r="CS143" s="7" t="str">
        <f t="shared" si="262"/>
        <v/>
      </c>
      <c r="CT143" s="7" t="str">
        <f t="shared" si="263"/>
        <v/>
      </c>
      <c r="CU143" s="7" t="str">
        <f t="shared" si="264"/>
        <v/>
      </c>
      <c r="CV143" s="7" t="str">
        <f t="shared" si="265"/>
        <v/>
      </c>
      <c r="CW143" s="7"/>
      <c r="CX143" s="7" t="str">
        <f t="shared" si="266"/>
        <v/>
      </c>
    </row>
    <row r="144" spans="1:102" ht="15" customHeight="1" x14ac:dyDescent="0.2">
      <c r="A144" s="37">
        <v>135</v>
      </c>
      <c r="B144" s="136"/>
      <c r="C144" s="42"/>
      <c r="D144" s="134"/>
      <c r="E144" s="40"/>
      <c r="F144" s="44"/>
      <c r="G144" s="134"/>
      <c r="H144" s="2"/>
      <c r="I144" s="22" t="str">
        <f t="shared" si="209"/>
        <v/>
      </c>
      <c r="J144" s="23" t="str">
        <f t="shared" si="210"/>
        <v/>
      </c>
      <c r="K144" s="23" t="str">
        <f>IF(BJ144="1",COUNTIF(BJ$10:BJ144,"1"),"")</f>
        <v/>
      </c>
      <c r="L144" s="23" t="str">
        <f t="shared" si="211"/>
        <v/>
      </c>
      <c r="M144" s="23" t="str">
        <f t="shared" si="212"/>
        <v/>
      </c>
      <c r="N144" s="23" t="str">
        <f>IF(BK144="1",COUNTIF(BK$10:BK144,"1"),"")</f>
        <v/>
      </c>
      <c r="O144" s="23" t="str">
        <f t="shared" si="213"/>
        <v/>
      </c>
      <c r="P144" s="24" t="str">
        <f t="shared" si="214"/>
        <v/>
      </c>
      <c r="AJ144" s="2" t="str">
        <f t="shared" si="215"/>
        <v/>
      </c>
      <c r="AK144" s="2" t="str">
        <f t="shared" si="216"/>
        <v/>
      </c>
      <c r="AL144" s="2" t="str">
        <f t="shared" si="217"/>
        <v/>
      </c>
      <c r="AM144" s="2" t="str">
        <f t="shared" si="267"/>
        <v/>
      </c>
      <c r="AN144" s="2" t="str">
        <f t="shared" si="268"/>
        <v/>
      </c>
      <c r="AO144" s="2" t="str">
        <f t="shared" si="269"/>
        <v/>
      </c>
      <c r="AP144" s="2" t="str">
        <f t="shared" si="270"/>
        <v/>
      </c>
      <c r="AQ144" s="2" t="str">
        <f t="shared" si="218"/>
        <v/>
      </c>
      <c r="AR144" s="2" t="str">
        <f t="shared" si="219"/>
        <v/>
      </c>
      <c r="AS144" s="2" t="str">
        <f t="shared" si="220"/>
        <v/>
      </c>
      <c r="AT144" s="2" t="str">
        <f t="shared" si="271"/>
        <v/>
      </c>
      <c r="AU144" s="2" t="str">
        <f t="shared" si="272"/>
        <v/>
      </c>
      <c r="AV144" s="2" t="str">
        <f t="shared" si="273"/>
        <v/>
      </c>
      <c r="AW144" s="2" t="str">
        <f t="shared" si="274"/>
        <v/>
      </c>
      <c r="AX144" s="2" t="str">
        <f t="shared" si="221"/>
        <v xml:space="preserve"> </v>
      </c>
      <c r="AY144" s="2" t="str">
        <f t="shared" si="222"/>
        <v xml:space="preserve"> </v>
      </c>
      <c r="AZ144" s="2" t="str">
        <f t="shared" si="223"/>
        <v xml:space="preserve"> </v>
      </c>
      <c r="BA144" s="2" t="str">
        <f t="shared" si="224"/>
        <v xml:space="preserve"> </v>
      </c>
      <c r="BB144" s="2"/>
      <c r="BC144" s="2" t="str">
        <f t="shared" si="225"/>
        <v/>
      </c>
      <c r="BD144" s="2" t="str">
        <f t="shared" si="226"/>
        <v/>
      </c>
      <c r="BE144" s="2" t="str">
        <f t="shared" si="227"/>
        <v/>
      </c>
      <c r="BF144" s="2" t="str">
        <f t="shared" si="228"/>
        <v/>
      </c>
      <c r="BJ144" s="11" t="str">
        <f t="shared" si="229"/>
        <v/>
      </c>
      <c r="BK144" s="13" t="str">
        <f t="shared" si="230"/>
        <v/>
      </c>
      <c r="BL144" s="4" t="str">
        <f t="shared" si="231"/>
        <v/>
      </c>
      <c r="BM144" s="4" t="str">
        <f t="shared" si="232"/>
        <v/>
      </c>
      <c r="BN144" s="4" t="str">
        <f t="shared" si="233"/>
        <v/>
      </c>
      <c r="BO144" s="7" t="str">
        <f t="shared" si="234"/>
        <v/>
      </c>
      <c r="BP144" s="7" t="str">
        <f t="shared" si="235"/>
        <v/>
      </c>
      <c r="BQ144" s="7" t="str">
        <f t="shared" si="236"/>
        <v/>
      </c>
      <c r="BR144" s="7" t="str">
        <f t="shared" si="237"/>
        <v/>
      </c>
      <c r="BS144" s="7" t="str">
        <f t="shared" si="238"/>
        <v/>
      </c>
      <c r="BT144" s="7" t="str">
        <f t="shared" si="239"/>
        <v/>
      </c>
      <c r="BU144" s="7" t="str">
        <f t="shared" si="240"/>
        <v/>
      </c>
      <c r="BV144" s="7" t="str">
        <f t="shared" si="241"/>
        <v/>
      </c>
      <c r="BW144" s="3" t="str">
        <f t="shared" si="242"/>
        <v/>
      </c>
      <c r="BX144" s="4" t="str">
        <f t="shared" si="243"/>
        <v/>
      </c>
      <c r="BY144" s="4" t="str">
        <f t="shared" si="244"/>
        <v/>
      </c>
      <c r="BZ144" s="5" t="str">
        <f t="shared" si="245"/>
        <v/>
      </c>
      <c r="CA144" s="3" t="str">
        <f t="shared" si="246"/>
        <v/>
      </c>
      <c r="CB144" s="5" t="str">
        <f t="shared" si="247"/>
        <v/>
      </c>
      <c r="CC144" s="7" t="str">
        <f t="shared" si="248"/>
        <v/>
      </c>
      <c r="CD144" s="7" t="str">
        <f t="shared" si="249"/>
        <v/>
      </c>
      <c r="CE144" s="7" t="str">
        <f t="shared" si="250"/>
        <v/>
      </c>
      <c r="CF144" s="7" t="str">
        <f t="shared" si="251"/>
        <v/>
      </c>
      <c r="CG144" s="7" t="str">
        <f t="shared" si="252"/>
        <v/>
      </c>
      <c r="CH144" s="7" t="str">
        <f t="shared" si="253"/>
        <v/>
      </c>
      <c r="CI144" s="7" t="str">
        <f t="shared" si="254"/>
        <v/>
      </c>
      <c r="CJ144" s="7" t="str">
        <f t="shared" si="255"/>
        <v/>
      </c>
      <c r="CK144" s="4"/>
      <c r="CL144" s="4" t="str">
        <f t="shared" si="256"/>
        <v/>
      </c>
      <c r="CM144" s="5" t="str">
        <f t="shared" si="257"/>
        <v/>
      </c>
      <c r="CN144" s="1" t="str">
        <f t="shared" si="258"/>
        <v/>
      </c>
      <c r="CO144" s="150" t="str">
        <f t="shared" si="259"/>
        <v/>
      </c>
      <c r="CP144" s="150" t="str">
        <f t="shared" si="260"/>
        <v/>
      </c>
      <c r="CQ144" s="7" t="str">
        <f t="shared" si="261"/>
        <v/>
      </c>
      <c r="CR144" s="7"/>
      <c r="CS144" s="7" t="str">
        <f t="shared" si="262"/>
        <v/>
      </c>
      <c r="CT144" s="7" t="str">
        <f t="shared" si="263"/>
        <v/>
      </c>
      <c r="CU144" s="7" t="str">
        <f t="shared" si="264"/>
        <v/>
      </c>
      <c r="CV144" s="7" t="str">
        <f t="shared" si="265"/>
        <v/>
      </c>
      <c r="CW144" s="7"/>
      <c r="CX144" s="7" t="str">
        <f t="shared" si="266"/>
        <v/>
      </c>
    </row>
    <row r="145" spans="1:102" ht="15" customHeight="1" x14ac:dyDescent="0.2">
      <c r="A145" s="37">
        <v>136</v>
      </c>
      <c r="B145" s="136"/>
      <c r="C145" s="42"/>
      <c r="D145" s="134"/>
      <c r="E145" s="40"/>
      <c r="F145" s="44"/>
      <c r="G145" s="134"/>
      <c r="H145" s="2"/>
      <c r="I145" s="22" t="str">
        <f t="shared" si="209"/>
        <v/>
      </c>
      <c r="J145" s="23" t="str">
        <f t="shared" si="210"/>
        <v/>
      </c>
      <c r="K145" s="23" t="str">
        <f>IF(BJ145="1",COUNTIF(BJ$10:BJ145,"1"),"")</f>
        <v/>
      </c>
      <c r="L145" s="23" t="str">
        <f t="shared" si="211"/>
        <v/>
      </c>
      <c r="M145" s="23" t="str">
        <f t="shared" si="212"/>
        <v/>
      </c>
      <c r="N145" s="23" t="str">
        <f>IF(BK145="1",COUNTIF(BK$10:BK145,"1"),"")</f>
        <v/>
      </c>
      <c r="O145" s="23" t="str">
        <f t="shared" si="213"/>
        <v/>
      </c>
      <c r="P145" s="24" t="str">
        <f t="shared" si="214"/>
        <v/>
      </c>
      <c r="AJ145" s="2" t="str">
        <f t="shared" si="215"/>
        <v/>
      </c>
      <c r="AK145" s="2" t="str">
        <f t="shared" si="216"/>
        <v/>
      </c>
      <c r="AL145" s="2" t="str">
        <f t="shared" si="217"/>
        <v/>
      </c>
      <c r="AM145" s="2" t="str">
        <f t="shared" si="267"/>
        <v/>
      </c>
      <c r="AN145" s="2" t="str">
        <f t="shared" si="268"/>
        <v/>
      </c>
      <c r="AO145" s="2" t="str">
        <f t="shared" si="269"/>
        <v/>
      </c>
      <c r="AP145" s="2" t="str">
        <f t="shared" si="270"/>
        <v/>
      </c>
      <c r="AQ145" s="2" t="str">
        <f t="shared" si="218"/>
        <v/>
      </c>
      <c r="AR145" s="2" t="str">
        <f t="shared" si="219"/>
        <v/>
      </c>
      <c r="AS145" s="2" t="str">
        <f t="shared" si="220"/>
        <v/>
      </c>
      <c r="AT145" s="2" t="str">
        <f t="shared" si="271"/>
        <v/>
      </c>
      <c r="AU145" s="2" t="str">
        <f t="shared" si="272"/>
        <v/>
      </c>
      <c r="AV145" s="2" t="str">
        <f t="shared" si="273"/>
        <v/>
      </c>
      <c r="AW145" s="2" t="str">
        <f t="shared" si="274"/>
        <v/>
      </c>
      <c r="AX145" s="2" t="str">
        <f t="shared" si="221"/>
        <v xml:space="preserve"> </v>
      </c>
      <c r="AY145" s="2" t="str">
        <f t="shared" si="222"/>
        <v xml:space="preserve"> </v>
      </c>
      <c r="AZ145" s="2" t="str">
        <f t="shared" si="223"/>
        <v xml:space="preserve"> </v>
      </c>
      <c r="BA145" s="2" t="str">
        <f t="shared" si="224"/>
        <v xml:space="preserve"> </v>
      </c>
      <c r="BB145" s="2"/>
      <c r="BC145" s="2" t="str">
        <f t="shared" si="225"/>
        <v/>
      </c>
      <c r="BD145" s="2" t="str">
        <f t="shared" si="226"/>
        <v/>
      </c>
      <c r="BE145" s="2" t="str">
        <f t="shared" si="227"/>
        <v/>
      </c>
      <c r="BF145" s="2" t="str">
        <f t="shared" si="228"/>
        <v/>
      </c>
      <c r="BJ145" s="11" t="str">
        <f t="shared" si="229"/>
        <v/>
      </c>
      <c r="BK145" s="13" t="str">
        <f t="shared" si="230"/>
        <v/>
      </c>
      <c r="BL145" s="4" t="str">
        <f t="shared" si="231"/>
        <v/>
      </c>
      <c r="BM145" s="4" t="str">
        <f t="shared" si="232"/>
        <v/>
      </c>
      <c r="BN145" s="4" t="str">
        <f t="shared" si="233"/>
        <v/>
      </c>
      <c r="BO145" s="7" t="str">
        <f t="shared" si="234"/>
        <v/>
      </c>
      <c r="BP145" s="7" t="str">
        <f t="shared" si="235"/>
        <v/>
      </c>
      <c r="BQ145" s="7" t="str">
        <f t="shared" si="236"/>
        <v/>
      </c>
      <c r="BR145" s="7" t="str">
        <f t="shared" si="237"/>
        <v/>
      </c>
      <c r="BS145" s="7" t="str">
        <f t="shared" si="238"/>
        <v/>
      </c>
      <c r="BT145" s="7" t="str">
        <f t="shared" si="239"/>
        <v/>
      </c>
      <c r="BU145" s="7" t="str">
        <f t="shared" si="240"/>
        <v/>
      </c>
      <c r="BV145" s="7" t="str">
        <f t="shared" si="241"/>
        <v/>
      </c>
      <c r="BW145" s="3" t="str">
        <f t="shared" si="242"/>
        <v/>
      </c>
      <c r="BX145" s="4" t="str">
        <f t="shared" si="243"/>
        <v/>
      </c>
      <c r="BY145" s="4" t="str">
        <f t="shared" si="244"/>
        <v/>
      </c>
      <c r="BZ145" s="5" t="str">
        <f t="shared" si="245"/>
        <v/>
      </c>
      <c r="CA145" s="3" t="str">
        <f t="shared" si="246"/>
        <v/>
      </c>
      <c r="CB145" s="5" t="str">
        <f t="shared" si="247"/>
        <v/>
      </c>
      <c r="CC145" s="7" t="str">
        <f t="shared" si="248"/>
        <v/>
      </c>
      <c r="CD145" s="7" t="str">
        <f t="shared" si="249"/>
        <v/>
      </c>
      <c r="CE145" s="7" t="str">
        <f t="shared" si="250"/>
        <v/>
      </c>
      <c r="CF145" s="7" t="str">
        <f t="shared" si="251"/>
        <v/>
      </c>
      <c r="CG145" s="7" t="str">
        <f t="shared" si="252"/>
        <v/>
      </c>
      <c r="CH145" s="7" t="str">
        <f t="shared" si="253"/>
        <v/>
      </c>
      <c r="CI145" s="7" t="str">
        <f t="shared" si="254"/>
        <v/>
      </c>
      <c r="CJ145" s="7" t="str">
        <f t="shared" si="255"/>
        <v/>
      </c>
      <c r="CK145" s="4"/>
      <c r="CL145" s="4" t="str">
        <f t="shared" si="256"/>
        <v/>
      </c>
      <c r="CM145" s="5" t="str">
        <f t="shared" si="257"/>
        <v/>
      </c>
      <c r="CN145" s="1" t="str">
        <f t="shared" si="258"/>
        <v/>
      </c>
      <c r="CO145" s="150" t="str">
        <f t="shared" si="259"/>
        <v/>
      </c>
      <c r="CP145" s="150" t="str">
        <f t="shared" si="260"/>
        <v/>
      </c>
      <c r="CQ145" s="7" t="str">
        <f t="shared" si="261"/>
        <v/>
      </c>
      <c r="CR145" s="7"/>
      <c r="CS145" s="7" t="str">
        <f t="shared" si="262"/>
        <v/>
      </c>
      <c r="CT145" s="7" t="str">
        <f t="shared" si="263"/>
        <v/>
      </c>
      <c r="CU145" s="7" t="str">
        <f t="shared" si="264"/>
        <v/>
      </c>
      <c r="CV145" s="7" t="str">
        <f t="shared" si="265"/>
        <v/>
      </c>
      <c r="CW145" s="7"/>
      <c r="CX145" s="7" t="str">
        <f t="shared" si="266"/>
        <v/>
      </c>
    </row>
    <row r="146" spans="1:102" ht="15" customHeight="1" x14ac:dyDescent="0.2">
      <c r="A146" s="37">
        <v>137</v>
      </c>
      <c r="B146" s="136"/>
      <c r="C146" s="42"/>
      <c r="D146" s="134"/>
      <c r="E146" s="40"/>
      <c r="F146" s="44"/>
      <c r="G146" s="134"/>
      <c r="H146" s="2"/>
      <c r="I146" s="22" t="str">
        <f t="shared" si="209"/>
        <v/>
      </c>
      <c r="J146" s="23" t="str">
        <f t="shared" si="210"/>
        <v/>
      </c>
      <c r="K146" s="23" t="str">
        <f>IF(BJ146="1",COUNTIF(BJ$10:BJ146,"1"),"")</f>
        <v/>
      </c>
      <c r="L146" s="23" t="str">
        <f t="shared" si="211"/>
        <v/>
      </c>
      <c r="M146" s="23" t="str">
        <f t="shared" si="212"/>
        <v/>
      </c>
      <c r="N146" s="23" t="str">
        <f>IF(BK146="1",COUNTIF(BK$10:BK146,"1"),"")</f>
        <v/>
      </c>
      <c r="O146" s="23" t="str">
        <f t="shared" si="213"/>
        <v/>
      </c>
      <c r="P146" s="24" t="str">
        <f t="shared" si="214"/>
        <v/>
      </c>
      <c r="AJ146" s="2" t="str">
        <f t="shared" si="215"/>
        <v/>
      </c>
      <c r="AK146" s="2" t="str">
        <f t="shared" si="216"/>
        <v/>
      </c>
      <c r="AL146" s="2" t="str">
        <f t="shared" si="217"/>
        <v/>
      </c>
      <c r="AM146" s="2" t="str">
        <f t="shared" si="267"/>
        <v/>
      </c>
      <c r="AN146" s="2" t="str">
        <f t="shared" si="268"/>
        <v/>
      </c>
      <c r="AO146" s="2" t="str">
        <f t="shared" si="269"/>
        <v/>
      </c>
      <c r="AP146" s="2" t="str">
        <f t="shared" si="270"/>
        <v/>
      </c>
      <c r="AQ146" s="2" t="str">
        <f t="shared" si="218"/>
        <v/>
      </c>
      <c r="AR146" s="2" t="str">
        <f t="shared" si="219"/>
        <v/>
      </c>
      <c r="AS146" s="2" t="str">
        <f t="shared" si="220"/>
        <v/>
      </c>
      <c r="AT146" s="2" t="str">
        <f t="shared" si="271"/>
        <v/>
      </c>
      <c r="AU146" s="2" t="str">
        <f t="shared" si="272"/>
        <v/>
      </c>
      <c r="AV146" s="2" t="str">
        <f t="shared" si="273"/>
        <v/>
      </c>
      <c r="AW146" s="2" t="str">
        <f t="shared" si="274"/>
        <v/>
      </c>
      <c r="AX146" s="2" t="str">
        <f t="shared" si="221"/>
        <v xml:space="preserve"> </v>
      </c>
      <c r="AY146" s="2" t="str">
        <f t="shared" si="222"/>
        <v xml:space="preserve"> </v>
      </c>
      <c r="AZ146" s="2" t="str">
        <f t="shared" si="223"/>
        <v xml:space="preserve"> </v>
      </c>
      <c r="BA146" s="2" t="str">
        <f t="shared" si="224"/>
        <v xml:space="preserve"> </v>
      </c>
      <c r="BB146" s="2"/>
      <c r="BC146" s="2" t="str">
        <f t="shared" si="225"/>
        <v/>
      </c>
      <c r="BD146" s="2" t="str">
        <f t="shared" si="226"/>
        <v/>
      </c>
      <c r="BE146" s="2" t="str">
        <f t="shared" si="227"/>
        <v/>
      </c>
      <c r="BF146" s="2" t="str">
        <f t="shared" si="228"/>
        <v/>
      </c>
      <c r="BJ146" s="11" t="str">
        <f t="shared" si="229"/>
        <v/>
      </c>
      <c r="BK146" s="13" t="str">
        <f t="shared" si="230"/>
        <v/>
      </c>
      <c r="BL146" s="4" t="str">
        <f t="shared" si="231"/>
        <v/>
      </c>
      <c r="BM146" s="4" t="str">
        <f t="shared" si="232"/>
        <v/>
      </c>
      <c r="BN146" s="4" t="str">
        <f t="shared" si="233"/>
        <v/>
      </c>
      <c r="BO146" s="7" t="str">
        <f t="shared" si="234"/>
        <v/>
      </c>
      <c r="BP146" s="7" t="str">
        <f t="shared" si="235"/>
        <v/>
      </c>
      <c r="BQ146" s="7" t="str">
        <f t="shared" si="236"/>
        <v/>
      </c>
      <c r="BR146" s="7" t="str">
        <f t="shared" si="237"/>
        <v/>
      </c>
      <c r="BS146" s="7" t="str">
        <f t="shared" si="238"/>
        <v/>
      </c>
      <c r="BT146" s="7" t="str">
        <f t="shared" si="239"/>
        <v/>
      </c>
      <c r="BU146" s="7" t="str">
        <f t="shared" si="240"/>
        <v/>
      </c>
      <c r="BV146" s="7" t="str">
        <f t="shared" si="241"/>
        <v/>
      </c>
      <c r="BW146" s="3" t="str">
        <f t="shared" si="242"/>
        <v/>
      </c>
      <c r="BX146" s="4" t="str">
        <f t="shared" si="243"/>
        <v/>
      </c>
      <c r="BY146" s="4" t="str">
        <f t="shared" si="244"/>
        <v/>
      </c>
      <c r="BZ146" s="5" t="str">
        <f t="shared" si="245"/>
        <v/>
      </c>
      <c r="CA146" s="3" t="str">
        <f t="shared" si="246"/>
        <v/>
      </c>
      <c r="CB146" s="5" t="str">
        <f t="shared" si="247"/>
        <v/>
      </c>
      <c r="CC146" s="7" t="str">
        <f t="shared" si="248"/>
        <v/>
      </c>
      <c r="CD146" s="7" t="str">
        <f t="shared" si="249"/>
        <v/>
      </c>
      <c r="CE146" s="7" t="str">
        <f t="shared" si="250"/>
        <v/>
      </c>
      <c r="CF146" s="7" t="str">
        <f t="shared" si="251"/>
        <v/>
      </c>
      <c r="CG146" s="7" t="str">
        <f t="shared" si="252"/>
        <v/>
      </c>
      <c r="CH146" s="7" t="str">
        <f t="shared" si="253"/>
        <v/>
      </c>
      <c r="CI146" s="7" t="str">
        <f t="shared" si="254"/>
        <v/>
      </c>
      <c r="CJ146" s="7" t="str">
        <f t="shared" si="255"/>
        <v/>
      </c>
      <c r="CK146" s="4"/>
      <c r="CL146" s="4" t="str">
        <f t="shared" si="256"/>
        <v/>
      </c>
      <c r="CM146" s="5" t="str">
        <f t="shared" si="257"/>
        <v/>
      </c>
      <c r="CN146" s="1" t="str">
        <f t="shared" si="258"/>
        <v/>
      </c>
      <c r="CO146" s="150" t="str">
        <f t="shared" si="259"/>
        <v/>
      </c>
      <c r="CP146" s="150" t="str">
        <f t="shared" si="260"/>
        <v/>
      </c>
      <c r="CQ146" s="7" t="str">
        <f t="shared" si="261"/>
        <v/>
      </c>
      <c r="CR146" s="7"/>
      <c r="CS146" s="7" t="str">
        <f t="shared" si="262"/>
        <v/>
      </c>
      <c r="CT146" s="7" t="str">
        <f t="shared" si="263"/>
        <v/>
      </c>
      <c r="CU146" s="7" t="str">
        <f t="shared" si="264"/>
        <v/>
      </c>
      <c r="CV146" s="7" t="str">
        <f t="shared" si="265"/>
        <v/>
      </c>
      <c r="CW146" s="7"/>
      <c r="CX146" s="7" t="str">
        <f t="shared" si="266"/>
        <v/>
      </c>
    </row>
    <row r="147" spans="1:102" ht="15" customHeight="1" x14ac:dyDescent="0.2">
      <c r="A147" s="37">
        <v>138</v>
      </c>
      <c r="B147" s="136"/>
      <c r="C147" s="42"/>
      <c r="D147" s="134"/>
      <c r="E147" s="40"/>
      <c r="F147" s="44"/>
      <c r="G147" s="134"/>
      <c r="H147" s="2"/>
      <c r="I147" s="22" t="str">
        <f t="shared" si="209"/>
        <v/>
      </c>
      <c r="J147" s="23" t="str">
        <f t="shared" si="210"/>
        <v/>
      </c>
      <c r="K147" s="23" t="str">
        <f>IF(BJ147="1",COUNTIF(BJ$10:BJ147,"1"),"")</f>
        <v/>
      </c>
      <c r="L147" s="23" t="str">
        <f t="shared" si="211"/>
        <v/>
      </c>
      <c r="M147" s="23" t="str">
        <f t="shared" si="212"/>
        <v/>
      </c>
      <c r="N147" s="23" t="str">
        <f>IF(BK147="1",COUNTIF(BK$10:BK147,"1"),"")</f>
        <v/>
      </c>
      <c r="O147" s="23" t="str">
        <f t="shared" si="213"/>
        <v/>
      </c>
      <c r="P147" s="24" t="str">
        <f t="shared" si="214"/>
        <v/>
      </c>
      <c r="AJ147" s="2" t="str">
        <f t="shared" si="215"/>
        <v/>
      </c>
      <c r="AK147" s="2" t="str">
        <f t="shared" si="216"/>
        <v/>
      </c>
      <c r="AL147" s="2" t="str">
        <f t="shared" si="217"/>
        <v/>
      </c>
      <c r="AM147" s="2" t="str">
        <f t="shared" si="267"/>
        <v/>
      </c>
      <c r="AN147" s="2" t="str">
        <f t="shared" si="268"/>
        <v/>
      </c>
      <c r="AO147" s="2" t="str">
        <f t="shared" si="269"/>
        <v/>
      </c>
      <c r="AP147" s="2" t="str">
        <f t="shared" si="270"/>
        <v/>
      </c>
      <c r="AQ147" s="2" t="str">
        <f t="shared" si="218"/>
        <v/>
      </c>
      <c r="AR147" s="2" t="str">
        <f t="shared" si="219"/>
        <v/>
      </c>
      <c r="AS147" s="2" t="str">
        <f t="shared" si="220"/>
        <v/>
      </c>
      <c r="AT147" s="2" t="str">
        <f t="shared" si="271"/>
        <v/>
      </c>
      <c r="AU147" s="2" t="str">
        <f t="shared" si="272"/>
        <v/>
      </c>
      <c r="AV147" s="2" t="str">
        <f t="shared" si="273"/>
        <v/>
      </c>
      <c r="AW147" s="2" t="str">
        <f t="shared" si="274"/>
        <v/>
      </c>
      <c r="AX147" s="2" t="str">
        <f t="shared" si="221"/>
        <v xml:space="preserve"> </v>
      </c>
      <c r="AY147" s="2" t="str">
        <f t="shared" si="222"/>
        <v xml:space="preserve"> </v>
      </c>
      <c r="AZ147" s="2" t="str">
        <f t="shared" si="223"/>
        <v xml:space="preserve"> </v>
      </c>
      <c r="BA147" s="2" t="str">
        <f t="shared" si="224"/>
        <v xml:space="preserve"> </v>
      </c>
      <c r="BB147" s="2"/>
      <c r="BC147" s="2" t="str">
        <f t="shared" si="225"/>
        <v/>
      </c>
      <c r="BD147" s="2" t="str">
        <f t="shared" si="226"/>
        <v/>
      </c>
      <c r="BE147" s="2" t="str">
        <f t="shared" si="227"/>
        <v/>
      </c>
      <c r="BF147" s="2" t="str">
        <f t="shared" si="228"/>
        <v/>
      </c>
      <c r="BJ147" s="11" t="str">
        <f t="shared" si="229"/>
        <v/>
      </c>
      <c r="BK147" s="13" t="str">
        <f t="shared" si="230"/>
        <v/>
      </c>
      <c r="BL147" s="4" t="str">
        <f t="shared" si="231"/>
        <v/>
      </c>
      <c r="BM147" s="4" t="str">
        <f t="shared" si="232"/>
        <v/>
      </c>
      <c r="BN147" s="4" t="str">
        <f t="shared" si="233"/>
        <v/>
      </c>
      <c r="BO147" s="7" t="str">
        <f t="shared" si="234"/>
        <v/>
      </c>
      <c r="BP147" s="7" t="str">
        <f t="shared" si="235"/>
        <v/>
      </c>
      <c r="BQ147" s="7" t="str">
        <f t="shared" si="236"/>
        <v/>
      </c>
      <c r="BR147" s="7" t="str">
        <f t="shared" si="237"/>
        <v/>
      </c>
      <c r="BS147" s="7" t="str">
        <f t="shared" si="238"/>
        <v/>
      </c>
      <c r="BT147" s="7" t="str">
        <f t="shared" si="239"/>
        <v/>
      </c>
      <c r="BU147" s="7" t="str">
        <f t="shared" si="240"/>
        <v/>
      </c>
      <c r="BV147" s="7" t="str">
        <f t="shared" si="241"/>
        <v/>
      </c>
      <c r="BW147" s="3" t="str">
        <f t="shared" si="242"/>
        <v/>
      </c>
      <c r="BX147" s="4" t="str">
        <f t="shared" si="243"/>
        <v/>
      </c>
      <c r="BY147" s="4" t="str">
        <f t="shared" si="244"/>
        <v/>
      </c>
      <c r="BZ147" s="5" t="str">
        <f t="shared" si="245"/>
        <v/>
      </c>
      <c r="CA147" s="3" t="str">
        <f t="shared" si="246"/>
        <v/>
      </c>
      <c r="CB147" s="5" t="str">
        <f t="shared" si="247"/>
        <v/>
      </c>
      <c r="CC147" s="7" t="str">
        <f t="shared" si="248"/>
        <v/>
      </c>
      <c r="CD147" s="7" t="str">
        <f t="shared" si="249"/>
        <v/>
      </c>
      <c r="CE147" s="7" t="str">
        <f t="shared" si="250"/>
        <v/>
      </c>
      <c r="CF147" s="7" t="str">
        <f t="shared" si="251"/>
        <v/>
      </c>
      <c r="CG147" s="7" t="str">
        <f t="shared" si="252"/>
        <v/>
      </c>
      <c r="CH147" s="7" t="str">
        <f t="shared" si="253"/>
        <v/>
      </c>
      <c r="CI147" s="7" t="str">
        <f t="shared" si="254"/>
        <v/>
      </c>
      <c r="CJ147" s="7" t="str">
        <f t="shared" si="255"/>
        <v/>
      </c>
      <c r="CK147" s="4"/>
      <c r="CL147" s="4" t="str">
        <f t="shared" si="256"/>
        <v/>
      </c>
      <c r="CM147" s="5" t="str">
        <f t="shared" si="257"/>
        <v/>
      </c>
      <c r="CN147" s="1" t="str">
        <f t="shared" si="258"/>
        <v/>
      </c>
      <c r="CO147" s="150" t="str">
        <f t="shared" si="259"/>
        <v/>
      </c>
      <c r="CP147" s="150" t="str">
        <f t="shared" si="260"/>
        <v/>
      </c>
      <c r="CQ147" s="7" t="str">
        <f t="shared" si="261"/>
        <v/>
      </c>
      <c r="CR147" s="7"/>
      <c r="CS147" s="7" t="str">
        <f t="shared" si="262"/>
        <v/>
      </c>
      <c r="CT147" s="7" t="str">
        <f t="shared" si="263"/>
        <v/>
      </c>
      <c r="CU147" s="7" t="str">
        <f t="shared" si="264"/>
        <v/>
      </c>
      <c r="CV147" s="7" t="str">
        <f t="shared" si="265"/>
        <v/>
      </c>
      <c r="CW147" s="7"/>
      <c r="CX147" s="7" t="str">
        <f t="shared" si="266"/>
        <v/>
      </c>
    </row>
    <row r="148" spans="1:102" ht="15" customHeight="1" x14ac:dyDescent="0.2">
      <c r="A148" s="37">
        <v>139</v>
      </c>
      <c r="B148" s="136"/>
      <c r="C148" s="42"/>
      <c r="D148" s="134"/>
      <c r="E148" s="40"/>
      <c r="F148" s="44"/>
      <c r="G148" s="134"/>
      <c r="H148" s="2"/>
      <c r="I148" s="22" t="str">
        <f t="shared" si="209"/>
        <v/>
      </c>
      <c r="J148" s="23" t="str">
        <f t="shared" si="210"/>
        <v/>
      </c>
      <c r="K148" s="23" t="str">
        <f>IF(BJ148="1",COUNTIF(BJ$10:BJ148,"1"),"")</f>
        <v/>
      </c>
      <c r="L148" s="23" t="str">
        <f t="shared" si="211"/>
        <v/>
      </c>
      <c r="M148" s="23" t="str">
        <f t="shared" si="212"/>
        <v/>
      </c>
      <c r="N148" s="23" t="str">
        <f>IF(BK148="1",COUNTIF(BK$10:BK148,"1"),"")</f>
        <v/>
      </c>
      <c r="O148" s="23" t="str">
        <f t="shared" si="213"/>
        <v/>
      </c>
      <c r="P148" s="24" t="str">
        <f t="shared" si="214"/>
        <v/>
      </c>
      <c r="AJ148" s="2" t="str">
        <f t="shared" si="215"/>
        <v/>
      </c>
      <c r="AK148" s="2" t="str">
        <f t="shared" si="216"/>
        <v/>
      </c>
      <c r="AL148" s="2" t="str">
        <f t="shared" si="217"/>
        <v/>
      </c>
      <c r="AM148" s="2" t="str">
        <f t="shared" si="267"/>
        <v/>
      </c>
      <c r="AN148" s="2" t="str">
        <f t="shared" si="268"/>
        <v/>
      </c>
      <c r="AO148" s="2" t="str">
        <f t="shared" si="269"/>
        <v/>
      </c>
      <c r="AP148" s="2" t="str">
        <f t="shared" si="270"/>
        <v/>
      </c>
      <c r="AQ148" s="2" t="str">
        <f t="shared" si="218"/>
        <v/>
      </c>
      <c r="AR148" s="2" t="str">
        <f t="shared" si="219"/>
        <v/>
      </c>
      <c r="AS148" s="2" t="str">
        <f t="shared" si="220"/>
        <v/>
      </c>
      <c r="AT148" s="2" t="str">
        <f t="shared" si="271"/>
        <v/>
      </c>
      <c r="AU148" s="2" t="str">
        <f t="shared" si="272"/>
        <v/>
      </c>
      <c r="AV148" s="2" t="str">
        <f t="shared" si="273"/>
        <v/>
      </c>
      <c r="AW148" s="2" t="str">
        <f t="shared" si="274"/>
        <v/>
      </c>
      <c r="AX148" s="2" t="str">
        <f t="shared" si="221"/>
        <v xml:space="preserve"> </v>
      </c>
      <c r="AY148" s="2" t="str">
        <f t="shared" si="222"/>
        <v xml:space="preserve"> </v>
      </c>
      <c r="AZ148" s="2" t="str">
        <f t="shared" si="223"/>
        <v xml:space="preserve"> </v>
      </c>
      <c r="BA148" s="2" t="str">
        <f t="shared" si="224"/>
        <v xml:space="preserve"> </v>
      </c>
      <c r="BB148" s="2"/>
      <c r="BC148" s="2" t="str">
        <f t="shared" si="225"/>
        <v/>
      </c>
      <c r="BD148" s="2" t="str">
        <f t="shared" si="226"/>
        <v/>
      </c>
      <c r="BE148" s="2" t="str">
        <f t="shared" si="227"/>
        <v/>
      </c>
      <c r="BF148" s="2" t="str">
        <f t="shared" si="228"/>
        <v/>
      </c>
      <c r="BJ148" s="11" t="str">
        <f t="shared" si="229"/>
        <v/>
      </c>
      <c r="BK148" s="13" t="str">
        <f t="shared" si="230"/>
        <v/>
      </c>
      <c r="BL148" s="4" t="str">
        <f t="shared" si="231"/>
        <v/>
      </c>
      <c r="BM148" s="4" t="str">
        <f t="shared" si="232"/>
        <v/>
      </c>
      <c r="BN148" s="4" t="str">
        <f t="shared" si="233"/>
        <v/>
      </c>
      <c r="BO148" s="7" t="str">
        <f t="shared" si="234"/>
        <v/>
      </c>
      <c r="BP148" s="7" t="str">
        <f t="shared" si="235"/>
        <v/>
      </c>
      <c r="BQ148" s="7" t="str">
        <f t="shared" si="236"/>
        <v/>
      </c>
      <c r="BR148" s="7" t="str">
        <f t="shared" si="237"/>
        <v/>
      </c>
      <c r="BS148" s="7" t="str">
        <f t="shared" si="238"/>
        <v/>
      </c>
      <c r="BT148" s="7" t="str">
        <f t="shared" si="239"/>
        <v/>
      </c>
      <c r="BU148" s="7" t="str">
        <f t="shared" si="240"/>
        <v/>
      </c>
      <c r="BV148" s="7" t="str">
        <f t="shared" si="241"/>
        <v/>
      </c>
      <c r="BW148" s="3" t="str">
        <f t="shared" si="242"/>
        <v/>
      </c>
      <c r="BX148" s="4" t="str">
        <f t="shared" si="243"/>
        <v/>
      </c>
      <c r="BY148" s="4" t="str">
        <f t="shared" si="244"/>
        <v/>
      </c>
      <c r="BZ148" s="5" t="str">
        <f t="shared" si="245"/>
        <v/>
      </c>
      <c r="CA148" s="3" t="str">
        <f t="shared" si="246"/>
        <v/>
      </c>
      <c r="CB148" s="5" t="str">
        <f t="shared" si="247"/>
        <v/>
      </c>
      <c r="CC148" s="7" t="str">
        <f t="shared" si="248"/>
        <v/>
      </c>
      <c r="CD148" s="7" t="str">
        <f t="shared" si="249"/>
        <v/>
      </c>
      <c r="CE148" s="7" t="str">
        <f t="shared" si="250"/>
        <v/>
      </c>
      <c r="CF148" s="7" t="str">
        <f t="shared" si="251"/>
        <v/>
      </c>
      <c r="CG148" s="7" t="str">
        <f t="shared" si="252"/>
        <v/>
      </c>
      <c r="CH148" s="7" t="str">
        <f t="shared" si="253"/>
        <v/>
      </c>
      <c r="CI148" s="7" t="str">
        <f t="shared" si="254"/>
        <v/>
      </c>
      <c r="CJ148" s="7" t="str">
        <f t="shared" si="255"/>
        <v/>
      </c>
      <c r="CK148" s="4"/>
      <c r="CL148" s="4" t="str">
        <f t="shared" si="256"/>
        <v/>
      </c>
      <c r="CM148" s="5" t="str">
        <f t="shared" si="257"/>
        <v/>
      </c>
      <c r="CN148" s="1" t="str">
        <f t="shared" si="258"/>
        <v/>
      </c>
      <c r="CO148" s="150" t="str">
        <f t="shared" si="259"/>
        <v/>
      </c>
      <c r="CP148" s="150" t="str">
        <f t="shared" si="260"/>
        <v/>
      </c>
      <c r="CQ148" s="7" t="str">
        <f t="shared" si="261"/>
        <v/>
      </c>
      <c r="CR148" s="7"/>
      <c r="CS148" s="7" t="str">
        <f t="shared" si="262"/>
        <v/>
      </c>
      <c r="CT148" s="7" t="str">
        <f t="shared" si="263"/>
        <v/>
      </c>
      <c r="CU148" s="7" t="str">
        <f t="shared" si="264"/>
        <v/>
      </c>
      <c r="CV148" s="7" t="str">
        <f t="shared" si="265"/>
        <v/>
      </c>
      <c r="CW148" s="7"/>
      <c r="CX148" s="7" t="str">
        <f t="shared" si="266"/>
        <v/>
      </c>
    </row>
    <row r="149" spans="1:102" ht="15" customHeight="1" x14ac:dyDescent="0.2">
      <c r="A149" s="37">
        <v>140</v>
      </c>
      <c r="B149" s="136"/>
      <c r="C149" s="42"/>
      <c r="D149" s="134"/>
      <c r="E149" s="40"/>
      <c r="F149" s="44"/>
      <c r="G149" s="134"/>
      <c r="H149" s="2"/>
      <c r="I149" s="22" t="str">
        <f t="shared" si="209"/>
        <v/>
      </c>
      <c r="J149" s="23" t="str">
        <f t="shared" si="210"/>
        <v/>
      </c>
      <c r="K149" s="23" t="str">
        <f>IF(BJ149="1",COUNTIF(BJ$10:BJ149,"1"),"")</f>
        <v/>
      </c>
      <c r="L149" s="23" t="str">
        <f t="shared" si="211"/>
        <v/>
      </c>
      <c r="M149" s="23" t="str">
        <f t="shared" si="212"/>
        <v/>
      </c>
      <c r="N149" s="23" t="str">
        <f>IF(BK149="1",COUNTIF(BK$10:BK149,"1"),"")</f>
        <v/>
      </c>
      <c r="O149" s="23" t="str">
        <f t="shared" si="213"/>
        <v/>
      </c>
      <c r="P149" s="24" t="str">
        <f t="shared" si="214"/>
        <v/>
      </c>
      <c r="AJ149" s="2" t="str">
        <f t="shared" si="215"/>
        <v/>
      </c>
      <c r="AK149" s="2" t="str">
        <f t="shared" si="216"/>
        <v/>
      </c>
      <c r="AL149" s="2" t="str">
        <f t="shared" si="217"/>
        <v/>
      </c>
      <c r="AM149" s="2" t="str">
        <f t="shared" si="267"/>
        <v/>
      </c>
      <c r="AN149" s="2" t="str">
        <f t="shared" si="268"/>
        <v/>
      </c>
      <c r="AO149" s="2" t="str">
        <f t="shared" si="269"/>
        <v/>
      </c>
      <c r="AP149" s="2" t="str">
        <f t="shared" si="270"/>
        <v/>
      </c>
      <c r="AQ149" s="2" t="str">
        <f t="shared" si="218"/>
        <v/>
      </c>
      <c r="AR149" s="2" t="str">
        <f t="shared" si="219"/>
        <v/>
      </c>
      <c r="AS149" s="2" t="str">
        <f t="shared" si="220"/>
        <v/>
      </c>
      <c r="AT149" s="2" t="str">
        <f t="shared" si="271"/>
        <v/>
      </c>
      <c r="AU149" s="2" t="str">
        <f t="shared" si="272"/>
        <v/>
      </c>
      <c r="AV149" s="2" t="str">
        <f t="shared" si="273"/>
        <v/>
      </c>
      <c r="AW149" s="2" t="str">
        <f t="shared" si="274"/>
        <v/>
      </c>
      <c r="AX149" s="2" t="str">
        <f t="shared" si="221"/>
        <v xml:space="preserve"> </v>
      </c>
      <c r="AY149" s="2" t="str">
        <f t="shared" si="222"/>
        <v xml:space="preserve"> </v>
      </c>
      <c r="AZ149" s="2" t="str">
        <f t="shared" si="223"/>
        <v xml:space="preserve"> </v>
      </c>
      <c r="BA149" s="2" t="str">
        <f t="shared" si="224"/>
        <v xml:space="preserve"> </v>
      </c>
      <c r="BB149" s="2"/>
      <c r="BC149" s="2" t="str">
        <f t="shared" si="225"/>
        <v/>
      </c>
      <c r="BD149" s="2" t="str">
        <f t="shared" si="226"/>
        <v/>
      </c>
      <c r="BE149" s="2" t="str">
        <f t="shared" si="227"/>
        <v/>
      </c>
      <c r="BF149" s="2" t="str">
        <f t="shared" si="228"/>
        <v/>
      </c>
      <c r="BJ149" s="11" t="str">
        <f t="shared" si="229"/>
        <v/>
      </c>
      <c r="BK149" s="13" t="str">
        <f t="shared" si="230"/>
        <v/>
      </c>
      <c r="BL149" s="4" t="str">
        <f t="shared" si="231"/>
        <v/>
      </c>
      <c r="BM149" s="4" t="str">
        <f t="shared" si="232"/>
        <v/>
      </c>
      <c r="BN149" s="4" t="str">
        <f t="shared" si="233"/>
        <v/>
      </c>
      <c r="BO149" s="7" t="str">
        <f t="shared" si="234"/>
        <v/>
      </c>
      <c r="BP149" s="7" t="str">
        <f t="shared" si="235"/>
        <v/>
      </c>
      <c r="BQ149" s="7" t="str">
        <f t="shared" si="236"/>
        <v/>
      </c>
      <c r="BR149" s="7" t="str">
        <f t="shared" si="237"/>
        <v/>
      </c>
      <c r="BS149" s="7" t="str">
        <f t="shared" si="238"/>
        <v/>
      </c>
      <c r="BT149" s="7" t="str">
        <f t="shared" si="239"/>
        <v/>
      </c>
      <c r="BU149" s="7" t="str">
        <f t="shared" si="240"/>
        <v/>
      </c>
      <c r="BV149" s="7" t="str">
        <f t="shared" si="241"/>
        <v/>
      </c>
      <c r="BW149" s="3" t="str">
        <f t="shared" si="242"/>
        <v/>
      </c>
      <c r="BX149" s="4" t="str">
        <f t="shared" si="243"/>
        <v/>
      </c>
      <c r="BY149" s="4" t="str">
        <f t="shared" si="244"/>
        <v/>
      </c>
      <c r="BZ149" s="5" t="str">
        <f t="shared" si="245"/>
        <v/>
      </c>
      <c r="CA149" s="3" t="str">
        <f t="shared" si="246"/>
        <v/>
      </c>
      <c r="CB149" s="5" t="str">
        <f t="shared" si="247"/>
        <v/>
      </c>
      <c r="CC149" s="7" t="str">
        <f t="shared" si="248"/>
        <v/>
      </c>
      <c r="CD149" s="7" t="str">
        <f t="shared" si="249"/>
        <v/>
      </c>
      <c r="CE149" s="7" t="str">
        <f t="shared" si="250"/>
        <v/>
      </c>
      <c r="CF149" s="7" t="str">
        <f t="shared" si="251"/>
        <v/>
      </c>
      <c r="CG149" s="7" t="str">
        <f t="shared" si="252"/>
        <v/>
      </c>
      <c r="CH149" s="7" t="str">
        <f t="shared" si="253"/>
        <v/>
      </c>
      <c r="CI149" s="7" t="str">
        <f t="shared" si="254"/>
        <v/>
      </c>
      <c r="CJ149" s="7" t="str">
        <f t="shared" si="255"/>
        <v/>
      </c>
      <c r="CK149" s="4"/>
      <c r="CL149" s="4" t="str">
        <f t="shared" si="256"/>
        <v/>
      </c>
      <c r="CM149" s="5" t="str">
        <f t="shared" si="257"/>
        <v/>
      </c>
      <c r="CN149" s="1" t="str">
        <f t="shared" si="258"/>
        <v/>
      </c>
      <c r="CO149" s="150" t="str">
        <f t="shared" si="259"/>
        <v/>
      </c>
      <c r="CP149" s="150" t="str">
        <f t="shared" si="260"/>
        <v/>
      </c>
      <c r="CQ149" s="7" t="str">
        <f t="shared" si="261"/>
        <v/>
      </c>
      <c r="CR149" s="7"/>
      <c r="CS149" s="7" t="str">
        <f t="shared" si="262"/>
        <v/>
      </c>
      <c r="CT149" s="7" t="str">
        <f t="shared" si="263"/>
        <v/>
      </c>
      <c r="CU149" s="7" t="str">
        <f t="shared" si="264"/>
        <v/>
      </c>
      <c r="CV149" s="7" t="str">
        <f t="shared" si="265"/>
        <v/>
      </c>
      <c r="CW149" s="7"/>
      <c r="CX149" s="7" t="str">
        <f t="shared" si="266"/>
        <v/>
      </c>
    </row>
    <row r="150" spans="1:102" ht="15" customHeight="1" x14ac:dyDescent="0.2">
      <c r="A150" s="37">
        <v>141</v>
      </c>
      <c r="B150" s="136"/>
      <c r="C150" s="42"/>
      <c r="D150" s="134"/>
      <c r="E150" s="40"/>
      <c r="F150" s="44"/>
      <c r="G150" s="134"/>
      <c r="H150" s="2"/>
      <c r="I150" s="22" t="str">
        <f t="shared" si="209"/>
        <v/>
      </c>
      <c r="J150" s="23" t="str">
        <f t="shared" si="210"/>
        <v/>
      </c>
      <c r="K150" s="23" t="str">
        <f>IF(BJ150="1",COUNTIF(BJ$10:BJ150,"1"),"")</f>
        <v/>
      </c>
      <c r="L150" s="23" t="str">
        <f t="shared" si="211"/>
        <v/>
      </c>
      <c r="M150" s="23" t="str">
        <f t="shared" si="212"/>
        <v/>
      </c>
      <c r="N150" s="23" t="str">
        <f>IF(BK150="1",COUNTIF(BK$10:BK150,"1"),"")</f>
        <v/>
      </c>
      <c r="O150" s="23" t="str">
        <f t="shared" si="213"/>
        <v/>
      </c>
      <c r="P150" s="24" t="str">
        <f t="shared" si="214"/>
        <v/>
      </c>
      <c r="AJ150" s="2" t="str">
        <f t="shared" si="215"/>
        <v/>
      </c>
      <c r="AK150" s="2" t="str">
        <f t="shared" si="216"/>
        <v/>
      </c>
      <c r="AL150" s="2" t="str">
        <f t="shared" si="217"/>
        <v/>
      </c>
      <c r="AM150" s="2" t="str">
        <f t="shared" si="267"/>
        <v/>
      </c>
      <c r="AN150" s="2" t="str">
        <f t="shared" si="268"/>
        <v/>
      </c>
      <c r="AO150" s="2" t="str">
        <f t="shared" si="269"/>
        <v/>
      </c>
      <c r="AP150" s="2" t="str">
        <f t="shared" si="270"/>
        <v/>
      </c>
      <c r="AQ150" s="2" t="str">
        <f t="shared" si="218"/>
        <v/>
      </c>
      <c r="AR150" s="2" t="str">
        <f t="shared" si="219"/>
        <v/>
      </c>
      <c r="AS150" s="2" t="str">
        <f t="shared" si="220"/>
        <v/>
      </c>
      <c r="AT150" s="2" t="str">
        <f t="shared" si="271"/>
        <v/>
      </c>
      <c r="AU150" s="2" t="str">
        <f t="shared" si="272"/>
        <v/>
      </c>
      <c r="AV150" s="2" t="str">
        <f t="shared" si="273"/>
        <v/>
      </c>
      <c r="AW150" s="2" t="str">
        <f t="shared" si="274"/>
        <v/>
      </c>
      <c r="AX150" s="2" t="str">
        <f t="shared" si="221"/>
        <v xml:space="preserve"> </v>
      </c>
      <c r="AY150" s="2" t="str">
        <f t="shared" si="222"/>
        <v xml:space="preserve"> </v>
      </c>
      <c r="AZ150" s="2" t="str">
        <f t="shared" si="223"/>
        <v xml:space="preserve"> </v>
      </c>
      <c r="BA150" s="2" t="str">
        <f t="shared" si="224"/>
        <v xml:space="preserve"> </v>
      </c>
      <c r="BB150" s="2"/>
      <c r="BC150" s="2" t="str">
        <f t="shared" si="225"/>
        <v/>
      </c>
      <c r="BD150" s="2" t="str">
        <f t="shared" si="226"/>
        <v/>
      </c>
      <c r="BE150" s="2" t="str">
        <f t="shared" si="227"/>
        <v/>
      </c>
      <c r="BF150" s="2" t="str">
        <f t="shared" si="228"/>
        <v/>
      </c>
      <c r="BJ150" s="11" t="str">
        <f t="shared" si="229"/>
        <v/>
      </c>
      <c r="BK150" s="13" t="str">
        <f t="shared" si="230"/>
        <v/>
      </c>
      <c r="BL150" s="4" t="str">
        <f t="shared" si="231"/>
        <v/>
      </c>
      <c r="BM150" s="4" t="str">
        <f t="shared" si="232"/>
        <v/>
      </c>
      <c r="BN150" s="4" t="str">
        <f t="shared" si="233"/>
        <v/>
      </c>
      <c r="BO150" s="7" t="str">
        <f t="shared" si="234"/>
        <v/>
      </c>
      <c r="BP150" s="7" t="str">
        <f t="shared" si="235"/>
        <v/>
      </c>
      <c r="BQ150" s="7" t="str">
        <f t="shared" si="236"/>
        <v/>
      </c>
      <c r="BR150" s="7" t="str">
        <f t="shared" si="237"/>
        <v/>
      </c>
      <c r="BS150" s="7" t="str">
        <f t="shared" si="238"/>
        <v/>
      </c>
      <c r="BT150" s="7" t="str">
        <f t="shared" si="239"/>
        <v/>
      </c>
      <c r="BU150" s="7" t="str">
        <f t="shared" si="240"/>
        <v/>
      </c>
      <c r="BV150" s="7" t="str">
        <f t="shared" si="241"/>
        <v/>
      </c>
      <c r="BW150" s="3" t="str">
        <f t="shared" si="242"/>
        <v/>
      </c>
      <c r="BX150" s="4" t="str">
        <f t="shared" si="243"/>
        <v/>
      </c>
      <c r="BY150" s="4" t="str">
        <f t="shared" si="244"/>
        <v/>
      </c>
      <c r="BZ150" s="5" t="str">
        <f t="shared" si="245"/>
        <v/>
      </c>
      <c r="CA150" s="3" t="str">
        <f t="shared" si="246"/>
        <v/>
      </c>
      <c r="CB150" s="5" t="str">
        <f t="shared" si="247"/>
        <v/>
      </c>
      <c r="CC150" s="7" t="str">
        <f t="shared" si="248"/>
        <v/>
      </c>
      <c r="CD150" s="7" t="str">
        <f t="shared" si="249"/>
        <v/>
      </c>
      <c r="CE150" s="7" t="str">
        <f t="shared" si="250"/>
        <v/>
      </c>
      <c r="CF150" s="7" t="str">
        <f t="shared" si="251"/>
        <v/>
      </c>
      <c r="CG150" s="7" t="str">
        <f t="shared" si="252"/>
        <v/>
      </c>
      <c r="CH150" s="7" t="str">
        <f t="shared" si="253"/>
        <v/>
      </c>
      <c r="CI150" s="7" t="str">
        <f t="shared" si="254"/>
        <v/>
      </c>
      <c r="CJ150" s="7" t="str">
        <f t="shared" si="255"/>
        <v/>
      </c>
      <c r="CK150" s="4"/>
      <c r="CL150" s="4" t="str">
        <f t="shared" si="256"/>
        <v/>
      </c>
      <c r="CM150" s="5" t="str">
        <f t="shared" si="257"/>
        <v/>
      </c>
      <c r="CN150" s="1" t="str">
        <f t="shared" si="258"/>
        <v/>
      </c>
      <c r="CO150" s="150" t="str">
        <f t="shared" si="259"/>
        <v/>
      </c>
      <c r="CP150" s="150" t="str">
        <f t="shared" si="260"/>
        <v/>
      </c>
      <c r="CQ150" s="7" t="str">
        <f t="shared" si="261"/>
        <v/>
      </c>
      <c r="CR150" s="7"/>
      <c r="CS150" s="7" t="str">
        <f t="shared" si="262"/>
        <v/>
      </c>
      <c r="CT150" s="7" t="str">
        <f t="shared" si="263"/>
        <v/>
      </c>
      <c r="CU150" s="7" t="str">
        <f t="shared" si="264"/>
        <v/>
      </c>
      <c r="CV150" s="7" t="str">
        <f t="shared" si="265"/>
        <v/>
      </c>
      <c r="CW150" s="7"/>
      <c r="CX150" s="7" t="str">
        <f t="shared" si="266"/>
        <v/>
      </c>
    </row>
    <row r="151" spans="1:102" ht="15" customHeight="1" x14ac:dyDescent="0.2">
      <c r="A151" s="37">
        <v>142</v>
      </c>
      <c r="B151" s="136"/>
      <c r="C151" s="42"/>
      <c r="D151" s="134"/>
      <c r="E151" s="40"/>
      <c r="F151" s="44"/>
      <c r="G151" s="134"/>
      <c r="H151" s="2"/>
      <c r="I151" s="22" t="str">
        <f t="shared" si="209"/>
        <v/>
      </c>
      <c r="J151" s="23" t="str">
        <f t="shared" si="210"/>
        <v/>
      </c>
      <c r="K151" s="23" t="str">
        <f>IF(BJ151="1",COUNTIF(BJ$10:BJ151,"1"),"")</f>
        <v/>
      </c>
      <c r="L151" s="23" t="str">
        <f t="shared" si="211"/>
        <v/>
      </c>
      <c r="M151" s="23" t="str">
        <f t="shared" si="212"/>
        <v/>
      </c>
      <c r="N151" s="23" t="str">
        <f>IF(BK151="1",COUNTIF(BK$10:BK151,"1"),"")</f>
        <v/>
      </c>
      <c r="O151" s="23" t="str">
        <f t="shared" si="213"/>
        <v/>
      </c>
      <c r="P151" s="24" t="str">
        <f t="shared" si="214"/>
        <v/>
      </c>
      <c r="AJ151" s="2" t="str">
        <f t="shared" si="215"/>
        <v/>
      </c>
      <c r="AK151" s="2" t="str">
        <f t="shared" si="216"/>
        <v/>
      </c>
      <c r="AL151" s="2" t="str">
        <f t="shared" si="217"/>
        <v/>
      </c>
      <c r="AM151" s="2" t="str">
        <f t="shared" si="267"/>
        <v/>
      </c>
      <c r="AN151" s="2" t="str">
        <f t="shared" si="268"/>
        <v/>
      </c>
      <c r="AO151" s="2" t="str">
        <f t="shared" si="269"/>
        <v/>
      </c>
      <c r="AP151" s="2" t="str">
        <f t="shared" si="270"/>
        <v/>
      </c>
      <c r="AQ151" s="2" t="str">
        <f t="shared" si="218"/>
        <v/>
      </c>
      <c r="AR151" s="2" t="str">
        <f t="shared" si="219"/>
        <v/>
      </c>
      <c r="AS151" s="2" t="str">
        <f t="shared" si="220"/>
        <v/>
      </c>
      <c r="AT151" s="2" t="str">
        <f t="shared" si="271"/>
        <v/>
      </c>
      <c r="AU151" s="2" t="str">
        <f t="shared" si="272"/>
        <v/>
      </c>
      <c r="AV151" s="2" t="str">
        <f t="shared" si="273"/>
        <v/>
      </c>
      <c r="AW151" s="2" t="str">
        <f t="shared" si="274"/>
        <v/>
      </c>
      <c r="AX151" s="2" t="str">
        <f t="shared" si="221"/>
        <v xml:space="preserve"> </v>
      </c>
      <c r="AY151" s="2" t="str">
        <f t="shared" si="222"/>
        <v xml:space="preserve"> </v>
      </c>
      <c r="AZ151" s="2" t="str">
        <f t="shared" si="223"/>
        <v xml:space="preserve"> </v>
      </c>
      <c r="BA151" s="2" t="str">
        <f t="shared" si="224"/>
        <v xml:space="preserve"> </v>
      </c>
      <c r="BB151" s="2"/>
      <c r="BC151" s="2" t="str">
        <f t="shared" si="225"/>
        <v/>
      </c>
      <c r="BD151" s="2" t="str">
        <f t="shared" si="226"/>
        <v/>
      </c>
      <c r="BE151" s="2" t="str">
        <f t="shared" si="227"/>
        <v/>
      </c>
      <c r="BF151" s="2" t="str">
        <f t="shared" si="228"/>
        <v/>
      </c>
      <c r="BJ151" s="11" t="str">
        <f t="shared" si="229"/>
        <v/>
      </c>
      <c r="BK151" s="13" t="str">
        <f t="shared" si="230"/>
        <v/>
      </c>
      <c r="BL151" s="4" t="str">
        <f t="shared" si="231"/>
        <v/>
      </c>
      <c r="BM151" s="4" t="str">
        <f t="shared" si="232"/>
        <v/>
      </c>
      <c r="BN151" s="4" t="str">
        <f t="shared" si="233"/>
        <v/>
      </c>
      <c r="BO151" s="7" t="str">
        <f t="shared" si="234"/>
        <v/>
      </c>
      <c r="BP151" s="7" t="str">
        <f t="shared" si="235"/>
        <v/>
      </c>
      <c r="BQ151" s="7" t="str">
        <f t="shared" si="236"/>
        <v/>
      </c>
      <c r="BR151" s="7" t="str">
        <f t="shared" si="237"/>
        <v/>
      </c>
      <c r="BS151" s="7" t="str">
        <f t="shared" si="238"/>
        <v/>
      </c>
      <c r="BT151" s="7" t="str">
        <f t="shared" si="239"/>
        <v/>
      </c>
      <c r="BU151" s="7" t="str">
        <f t="shared" si="240"/>
        <v/>
      </c>
      <c r="BV151" s="7" t="str">
        <f t="shared" si="241"/>
        <v/>
      </c>
      <c r="BW151" s="3" t="str">
        <f t="shared" si="242"/>
        <v/>
      </c>
      <c r="BX151" s="4" t="str">
        <f t="shared" si="243"/>
        <v/>
      </c>
      <c r="BY151" s="4" t="str">
        <f t="shared" si="244"/>
        <v/>
      </c>
      <c r="BZ151" s="5" t="str">
        <f t="shared" si="245"/>
        <v/>
      </c>
      <c r="CA151" s="3" t="str">
        <f t="shared" si="246"/>
        <v/>
      </c>
      <c r="CB151" s="5" t="str">
        <f t="shared" si="247"/>
        <v/>
      </c>
      <c r="CC151" s="7" t="str">
        <f t="shared" si="248"/>
        <v/>
      </c>
      <c r="CD151" s="7" t="str">
        <f t="shared" si="249"/>
        <v/>
      </c>
      <c r="CE151" s="7" t="str">
        <f t="shared" si="250"/>
        <v/>
      </c>
      <c r="CF151" s="7" t="str">
        <f t="shared" si="251"/>
        <v/>
      </c>
      <c r="CG151" s="7" t="str">
        <f t="shared" si="252"/>
        <v/>
      </c>
      <c r="CH151" s="7" t="str">
        <f t="shared" si="253"/>
        <v/>
      </c>
      <c r="CI151" s="7" t="str">
        <f t="shared" si="254"/>
        <v/>
      </c>
      <c r="CJ151" s="7" t="str">
        <f t="shared" si="255"/>
        <v/>
      </c>
      <c r="CK151" s="4"/>
      <c r="CL151" s="4" t="str">
        <f t="shared" si="256"/>
        <v/>
      </c>
      <c r="CM151" s="5" t="str">
        <f t="shared" si="257"/>
        <v/>
      </c>
      <c r="CN151" s="1" t="str">
        <f t="shared" si="258"/>
        <v/>
      </c>
      <c r="CO151" s="150" t="str">
        <f t="shared" si="259"/>
        <v/>
      </c>
      <c r="CP151" s="150" t="str">
        <f t="shared" si="260"/>
        <v/>
      </c>
      <c r="CQ151" s="7" t="str">
        <f t="shared" si="261"/>
        <v/>
      </c>
      <c r="CR151" s="7"/>
      <c r="CS151" s="7" t="str">
        <f t="shared" si="262"/>
        <v/>
      </c>
      <c r="CT151" s="7" t="str">
        <f t="shared" si="263"/>
        <v/>
      </c>
      <c r="CU151" s="7" t="str">
        <f t="shared" si="264"/>
        <v/>
      </c>
      <c r="CV151" s="7" t="str">
        <f t="shared" si="265"/>
        <v/>
      </c>
      <c r="CW151" s="7"/>
      <c r="CX151" s="7" t="str">
        <f t="shared" si="266"/>
        <v/>
      </c>
    </row>
    <row r="152" spans="1:102" ht="15" customHeight="1" x14ac:dyDescent="0.2">
      <c r="A152" s="37">
        <v>143</v>
      </c>
      <c r="B152" s="136"/>
      <c r="C152" s="42"/>
      <c r="D152" s="134"/>
      <c r="E152" s="40"/>
      <c r="F152" s="44"/>
      <c r="G152" s="134"/>
      <c r="H152" s="2"/>
      <c r="I152" s="22" t="str">
        <f t="shared" si="209"/>
        <v/>
      </c>
      <c r="J152" s="23" t="str">
        <f t="shared" si="210"/>
        <v/>
      </c>
      <c r="K152" s="23" t="str">
        <f>IF(BJ152="1",COUNTIF(BJ$10:BJ152,"1"),"")</f>
        <v/>
      </c>
      <c r="L152" s="23" t="str">
        <f t="shared" si="211"/>
        <v/>
      </c>
      <c r="M152" s="23" t="str">
        <f t="shared" si="212"/>
        <v/>
      </c>
      <c r="N152" s="23" t="str">
        <f>IF(BK152="1",COUNTIF(BK$10:BK152,"1"),"")</f>
        <v/>
      </c>
      <c r="O152" s="23" t="str">
        <f t="shared" si="213"/>
        <v/>
      </c>
      <c r="P152" s="24" t="str">
        <f t="shared" si="214"/>
        <v/>
      </c>
      <c r="AJ152" s="2" t="str">
        <f t="shared" si="215"/>
        <v/>
      </c>
      <c r="AK152" s="2" t="str">
        <f t="shared" si="216"/>
        <v/>
      </c>
      <c r="AL152" s="2" t="str">
        <f t="shared" si="217"/>
        <v/>
      </c>
      <c r="AM152" s="2" t="str">
        <f t="shared" si="267"/>
        <v/>
      </c>
      <c r="AN152" s="2" t="str">
        <f t="shared" si="268"/>
        <v/>
      </c>
      <c r="AO152" s="2" t="str">
        <f t="shared" si="269"/>
        <v/>
      </c>
      <c r="AP152" s="2" t="str">
        <f t="shared" si="270"/>
        <v/>
      </c>
      <c r="AQ152" s="2" t="str">
        <f t="shared" si="218"/>
        <v/>
      </c>
      <c r="AR152" s="2" t="str">
        <f t="shared" si="219"/>
        <v/>
      </c>
      <c r="AS152" s="2" t="str">
        <f t="shared" si="220"/>
        <v/>
      </c>
      <c r="AT152" s="2" t="str">
        <f t="shared" si="271"/>
        <v/>
      </c>
      <c r="AU152" s="2" t="str">
        <f t="shared" si="272"/>
        <v/>
      </c>
      <c r="AV152" s="2" t="str">
        <f t="shared" si="273"/>
        <v/>
      </c>
      <c r="AW152" s="2" t="str">
        <f t="shared" si="274"/>
        <v/>
      </c>
      <c r="AX152" s="2" t="str">
        <f t="shared" si="221"/>
        <v xml:space="preserve"> </v>
      </c>
      <c r="AY152" s="2" t="str">
        <f t="shared" si="222"/>
        <v xml:space="preserve"> </v>
      </c>
      <c r="AZ152" s="2" t="str">
        <f t="shared" si="223"/>
        <v xml:space="preserve"> </v>
      </c>
      <c r="BA152" s="2" t="str">
        <f t="shared" si="224"/>
        <v xml:space="preserve"> </v>
      </c>
      <c r="BB152" s="2"/>
      <c r="BC152" s="2" t="str">
        <f t="shared" si="225"/>
        <v/>
      </c>
      <c r="BD152" s="2" t="str">
        <f t="shared" si="226"/>
        <v/>
      </c>
      <c r="BE152" s="2" t="str">
        <f t="shared" si="227"/>
        <v/>
      </c>
      <c r="BF152" s="2" t="str">
        <f t="shared" si="228"/>
        <v/>
      </c>
      <c r="BJ152" s="11" t="str">
        <f t="shared" si="229"/>
        <v/>
      </c>
      <c r="BK152" s="13" t="str">
        <f t="shared" si="230"/>
        <v/>
      </c>
      <c r="BL152" s="4" t="str">
        <f t="shared" si="231"/>
        <v/>
      </c>
      <c r="BM152" s="4" t="str">
        <f t="shared" si="232"/>
        <v/>
      </c>
      <c r="BN152" s="4" t="str">
        <f t="shared" si="233"/>
        <v/>
      </c>
      <c r="BO152" s="7" t="str">
        <f t="shared" si="234"/>
        <v/>
      </c>
      <c r="BP152" s="7" t="str">
        <f t="shared" si="235"/>
        <v/>
      </c>
      <c r="BQ152" s="7" t="str">
        <f t="shared" si="236"/>
        <v/>
      </c>
      <c r="BR152" s="7" t="str">
        <f t="shared" si="237"/>
        <v/>
      </c>
      <c r="BS152" s="7" t="str">
        <f t="shared" si="238"/>
        <v/>
      </c>
      <c r="BT152" s="7" t="str">
        <f t="shared" si="239"/>
        <v/>
      </c>
      <c r="BU152" s="7" t="str">
        <f t="shared" si="240"/>
        <v/>
      </c>
      <c r="BV152" s="7" t="str">
        <f t="shared" si="241"/>
        <v/>
      </c>
      <c r="BW152" s="3" t="str">
        <f t="shared" si="242"/>
        <v/>
      </c>
      <c r="BX152" s="4" t="str">
        <f t="shared" si="243"/>
        <v/>
      </c>
      <c r="BY152" s="4" t="str">
        <f t="shared" si="244"/>
        <v/>
      </c>
      <c r="BZ152" s="5" t="str">
        <f t="shared" si="245"/>
        <v/>
      </c>
      <c r="CA152" s="3" t="str">
        <f t="shared" si="246"/>
        <v/>
      </c>
      <c r="CB152" s="5" t="str">
        <f t="shared" si="247"/>
        <v/>
      </c>
      <c r="CC152" s="7" t="str">
        <f t="shared" si="248"/>
        <v/>
      </c>
      <c r="CD152" s="7" t="str">
        <f t="shared" si="249"/>
        <v/>
      </c>
      <c r="CE152" s="7" t="str">
        <f t="shared" si="250"/>
        <v/>
      </c>
      <c r="CF152" s="7" t="str">
        <f t="shared" si="251"/>
        <v/>
      </c>
      <c r="CG152" s="7" t="str">
        <f t="shared" si="252"/>
        <v/>
      </c>
      <c r="CH152" s="7" t="str">
        <f t="shared" si="253"/>
        <v/>
      </c>
      <c r="CI152" s="7" t="str">
        <f t="shared" si="254"/>
        <v/>
      </c>
      <c r="CJ152" s="7" t="str">
        <f t="shared" si="255"/>
        <v/>
      </c>
      <c r="CK152" s="4"/>
      <c r="CL152" s="4" t="str">
        <f t="shared" si="256"/>
        <v/>
      </c>
      <c r="CM152" s="5" t="str">
        <f t="shared" si="257"/>
        <v/>
      </c>
      <c r="CN152" s="1" t="str">
        <f t="shared" si="258"/>
        <v/>
      </c>
      <c r="CO152" s="150" t="str">
        <f t="shared" si="259"/>
        <v/>
      </c>
      <c r="CP152" s="150" t="str">
        <f t="shared" si="260"/>
        <v/>
      </c>
      <c r="CQ152" s="7" t="str">
        <f t="shared" si="261"/>
        <v/>
      </c>
      <c r="CR152" s="7"/>
      <c r="CS152" s="7" t="str">
        <f t="shared" si="262"/>
        <v/>
      </c>
      <c r="CT152" s="7" t="str">
        <f t="shared" si="263"/>
        <v/>
      </c>
      <c r="CU152" s="7" t="str">
        <f t="shared" si="264"/>
        <v/>
      </c>
      <c r="CV152" s="7" t="str">
        <f t="shared" si="265"/>
        <v/>
      </c>
      <c r="CW152" s="7"/>
      <c r="CX152" s="7" t="str">
        <f t="shared" si="266"/>
        <v/>
      </c>
    </row>
    <row r="153" spans="1:102" ht="15" customHeight="1" x14ac:dyDescent="0.2">
      <c r="A153" s="37">
        <v>144</v>
      </c>
      <c r="B153" s="136"/>
      <c r="C153" s="42"/>
      <c r="D153" s="134"/>
      <c r="E153" s="40"/>
      <c r="F153" s="44"/>
      <c r="G153" s="134"/>
      <c r="H153" s="2"/>
      <c r="I153" s="22" t="str">
        <f t="shared" si="209"/>
        <v/>
      </c>
      <c r="J153" s="23" t="str">
        <f t="shared" si="210"/>
        <v/>
      </c>
      <c r="K153" s="23" t="str">
        <f>IF(BJ153="1",COUNTIF(BJ$10:BJ153,"1"),"")</f>
        <v/>
      </c>
      <c r="L153" s="23" t="str">
        <f t="shared" si="211"/>
        <v/>
      </c>
      <c r="M153" s="23" t="str">
        <f t="shared" si="212"/>
        <v/>
      </c>
      <c r="N153" s="23" t="str">
        <f>IF(BK153="1",COUNTIF(BK$10:BK153,"1"),"")</f>
        <v/>
      </c>
      <c r="O153" s="23" t="str">
        <f t="shared" si="213"/>
        <v/>
      </c>
      <c r="P153" s="24" t="str">
        <f t="shared" si="214"/>
        <v/>
      </c>
      <c r="AJ153" s="2" t="str">
        <f t="shared" si="215"/>
        <v/>
      </c>
      <c r="AK153" s="2" t="str">
        <f t="shared" si="216"/>
        <v/>
      </c>
      <c r="AL153" s="2" t="str">
        <f t="shared" si="217"/>
        <v/>
      </c>
      <c r="AM153" s="2" t="str">
        <f t="shared" si="267"/>
        <v/>
      </c>
      <c r="AN153" s="2" t="str">
        <f t="shared" si="268"/>
        <v/>
      </c>
      <c r="AO153" s="2" t="str">
        <f t="shared" si="269"/>
        <v/>
      </c>
      <c r="AP153" s="2" t="str">
        <f t="shared" si="270"/>
        <v/>
      </c>
      <c r="AQ153" s="2" t="str">
        <f t="shared" si="218"/>
        <v/>
      </c>
      <c r="AR153" s="2" t="str">
        <f t="shared" si="219"/>
        <v/>
      </c>
      <c r="AS153" s="2" t="str">
        <f t="shared" si="220"/>
        <v/>
      </c>
      <c r="AT153" s="2" t="str">
        <f t="shared" si="271"/>
        <v/>
      </c>
      <c r="AU153" s="2" t="str">
        <f t="shared" si="272"/>
        <v/>
      </c>
      <c r="AV153" s="2" t="str">
        <f t="shared" si="273"/>
        <v/>
      </c>
      <c r="AW153" s="2" t="str">
        <f t="shared" si="274"/>
        <v/>
      </c>
      <c r="AX153" s="2" t="str">
        <f t="shared" si="221"/>
        <v xml:space="preserve"> </v>
      </c>
      <c r="AY153" s="2" t="str">
        <f t="shared" si="222"/>
        <v xml:space="preserve"> </v>
      </c>
      <c r="AZ153" s="2" t="str">
        <f t="shared" si="223"/>
        <v xml:space="preserve"> </v>
      </c>
      <c r="BA153" s="2" t="str">
        <f t="shared" si="224"/>
        <v xml:space="preserve"> </v>
      </c>
      <c r="BB153" s="2"/>
      <c r="BC153" s="2" t="str">
        <f t="shared" si="225"/>
        <v/>
      </c>
      <c r="BD153" s="2" t="str">
        <f t="shared" si="226"/>
        <v/>
      </c>
      <c r="BE153" s="2" t="str">
        <f t="shared" si="227"/>
        <v/>
      </c>
      <c r="BF153" s="2" t="str">
        <f t="shared" si="228"/>
        <v/>
      </c>
      <c r="BJ153" s="11" t="str">
        <f t="shared" si="229"/>
        <v/>
      </c>
      <c r="BK153" s="13" t="str">
        <f t="shared" si="230"/>
        <v/>
      </c>
      <c r="BL153" s="4" t="str">
        <f t="shared" si="231"/>
        <v/>
      </c>
      <c r="BM153" s="4" t="str">
        <f t="shared" si="232"/>
        <v/>
      </c>
      <c r="BN153" s="4" t="str">
        <f t="shared" si="233"/>
        <v/>
      </c>
      <c r="BO153" s="7" t="str">
        <f t="shared" si="234"/>
        <v/>
      </c>
      <c r="BP153" s="7" t="str">
        <f t="shared" si="235"/>
        <v/>
      </c>
      <c r="BQ153" s="7" t="str">
        <f t="shared" si="236"/>
        <v/>
      </c>
      <c r="BR153" s="7" t="str">
        <f t="shared" si="237"/>
        <v/>
      </c>
      <c r="BS153" s="7" t="str">
        <f t="shared" si="238"/>
        <v/>
      </c>
      <c r="BT153" s="7" t="str">
        <f t="shared" si="239"/>
        <v/>
      </c>
      <c r="BU153" s="7" t="str">
        <f t="shared" si="240"/>
        <v/>
      </c>
      <c r="BV153" s="7" t="str">
        <f t="shared" si="241"/>
        <v/>
      </c>
      <c r="BW153" s="3" t="str">
        <f t="shared" si="242"/>
        <v/>
      </c>
      <c r="BX153" s="4" t="str">
        <f t="shared" si="243"/>
        <v/>
      </c>
      <c r="BY153" s="4" t="str">
        <f t="shared" si="244"/>
        <v/>
      </c>
      <c r="BZ153" s="5" t="str">
        <f t="shared" si="245"/>
        <v/>
      </c>
      <c r="CA153" s="3" t="str">
        <f t="shared" si="246"/>
        <v/>
      </c>
      <c r="CB153" s="5" t="str">
        <f t="shared" si="247"/>
        <v/>
      </c>
      <c r="CC153" s="7" t="str">
        <f t="shared" si="248"/>
        <v/>
      </c>
      <c r="CD153" s="7" t="str">
        <f t="shared" si="249"/>
        <v/>
      </c>
      <c r="CE153" s="7" t="str">
        <f t="shared" si="250"/>
        <v/>
      </c>
      <c r="CF153" s="7" t="str">
        <f t="shared" si="251"/>
        <v/>
      </c>
      <c r="CG153" s="7" t="str">
        <f t="shared" si="252"/>
        <v/>
      </c>
      <c r="CH153" s="7" t="str">
        <f t="shared" si="253"/>
        <v/>
      </c>
      <c r="CI153" s="7" t="str">
        <f t="shared" si="254"/>
        <v/>
      </c>
      <c r="CJ153" s="7" t="str">
        <f t="shared" si="255"/>
        <v/>
      </c>
      <c r="CK153" s="4"/>
      <c r="CL153" s="4" t="str">
        <f t="shared" si="256"/>
        <v/>
      </c>
      <c r="CM153" s="5" t="str">
        <f t="shared" si="257"/>
        <v/>
      </c>
      <c r="CN153" s="1" t="str">
        <f t="shared" si="258"/>
        <v/>
      </c>
      <c r="CO153" s="150" t="str">
        <f t="shared" si="259"/>
        <v/>
      </c>
      <c r="CP153" s="150" t="str">
        <f t="shared" si="260"/>
        <v/>
      </c>
      <c r="CQ153" s="7" t="str">
        <f t="shared" si="261"/>
        <v/>
      </c>
      <c r="CR153" s="7"/>
      <c r="CS153" s="7" t="str">
        <f t="shared" si="262"/>
        <v/>
      </c>
      <c r="CT153" s="7" t="str">
        <f t="shared" si="263"/>
        <v/>
      </c>
      <c r="CU153" s="7" t="str">
        <f t="shared" si="264"/>
        <v/>
      </c>
      <c r="CV153" s="7" t="str">
        <f t="shared" si="265"/>
        <v/>
      </c>
      <c r="CW153" s="7"/>
      <c r="CX153" s="7" t="str">
        <f t="shared" si="266"/>
        <v/>
      </c>
    </row>
    <row r="154" spans="1:102" ht="15" customHeight="1" x14ac:dyDescent="0.2">
      <c r="A154" s="37">
        <v>145</v>
      </c>
      <c r="B154" s="136"/>
      <c r="C154" s="42"/>
      <c r="D154" s="134"/>
      <c r="E154" s="40"/>
      <c r="F154" s="44"/>
      <c r="G154" s="134"/>
      <c r="H154" s="2"/>
      <c r="I154" s="22" t="str">
        <f t="shared" si="209"/>
        <v/>
      </c>
      <c r="J154" s="23" t="str">
        <f t="shared" si="210"/>
        <v/>
      </c>
      <c r="K154" s="23" t="str">
        <f>IF(BJ154="1",COUNTIF(BJ$10:BJ154,"1"),"")</f>
        <v/>
      </c>
      <c r="L154" s="23" t="str">
        <f t="shared" si="211"/>
        <v/>
      </c>
      <c r="M154" s="23" t="str">
        <f t="shared" si="212"/>
        <v/>
      </c>
      <c r="N154" s="23" t="str">
        <f>IF(BK154="1",COUNTIF(BK$10:BK154,"1"),"")</f>
        <v/>
      </c>
      <c r="O154" s="23" t="str">
        <f t="shared" si="213"/>
        <v/>
      </c>
      <c r="P154" s="24" t="str">
        <f t="shared" si="214"/>
        <v/>
      </c>
      <c r="AJ154" s="2" t="str">
        <f t="shared" si="215"/>
        <v/>
      </c>
      <c r="AK154" s="2" t="str">
        <f t="shared" si="216"/>
        <v/>
      </c>
      <c r="AL154" s="2" t="str">
        <f t="shared" si="217"/>
        <v/>
      </c>
      <c r="AM154" s="2" t="str">
        <f t="shared" si="267"/>
        <v/>
      </c>
      <c r="AN154" s="2" t="str">
        <f t="shared" si="268"/>
        <v/>
      </c>
      <c r="AO154" s="2" t="str">
        <f t="shared" si="269"/>
        <v/>
      </c>
      <c r="AP154" s="2" t="str">
        <f t="shared" si="270"/>
        <v/>
      </c>
      <c r="AQ154" s="2" t="str">
        <f t="shared" si="218"/>
        <v/>
      </c>
      <c r="AR154" s="2" t="str">
        <f t="shared" si="219"/>
        <v/>
      </c>
      <c r="AS154" s="2" t="str">
        <f t="shared" si="220"/>
        <v/>
      </c>
      <c r="AT154" s="2" t="str">
        <f t="shared" si="271"/>
        <v/>
      </c>
      <c r="AU154" s="2" t="str">
        <f t="shared" si="272"/>
        <v/>
      </c>
      <c r="AV154" s="2" t="str">
        <f t="shared" si="273"/>
        <v/>
      </c>
      <c r="AW154" s="2" t="str">
        <f t="shared" si="274"/>
        <v/>
      </c>
      <c r="AX154" s="2" t="str">
        <f t="shared" si="221"/>
        <v xml:space="preserve"> </v>
      </c>
      <c r="AY154" s="2" t="str">
        <f t="shared" si="222"/>
        <v xml:space="preserve"> </v>
      </c>
      <c r="AZ154" s="2" t="str">
        <f t="shared" si="223"/>
        <v xml:space="preserve"> </v>
      </c>
      <c r="BA154" s="2" t="str">
        <f t="shared" si="224"/>
        <v xml:space="preserve"> </v>
      </c>
      <c r="BB154" s="2"/>
      <c r="BC154" s="2" t="str">
        <f t="shared" si="225"/>
        <v/>
      </c>
      <c r="BD154" s="2" t="str">
        <f t="shared" si="226"/>
        <v/>
      </c>
      <c r="BE154" s="2" t="str">
        <f t="shared" si="227"/>
        <v/>
      </c>
      <c r="BF154" s="2" t="str">
        <f t="shared" si="228"/>
        <v/>
      </c>
      <c r="BJ154" s="11" t="str">
        <f t="shared" si="229"/>
        <v/>
      </c>
      <c r="BK154" s="13" t="str">
        <f t="shared" si="230"/>
        <v/>
      </c>
      <c r="BL154" s="4" t="str">
        <f t="shared" si="231"/>
        <v/>
      </c>
      <c r="BM154" s="4" t="str">
        <f t="shared" si="232"/>
        <v/>
      </c>
      <c r="BN154" s="4" t="str">
        <f t="shared" si="233"/>
        <v/>
      </c>
      <c r="BO154" s="7" t="str">
        <f t="shared" si="234"/>
        <v/>
      </c>
      <c r="BP154" s="7" t="str">
        <f t="shared" si="235"/>
        <v/>
      </c>
      <c r="BQ154" s="7" t="str">
        <f t="shared" si="236"/>
        <v/>
      </c>
      <c r="BR154" s="7" t="str">
        <f t="shared" si="237"/>
        <v/>
      </c>
      <c r="BS154" s="7" t="str">
        <f t="shared" si="238"/>
        <v/>
      </c>
      <c r="BT154" s="7" t="str">
        <f t="shared" si="239"/>
        <v/>
      </c>
      <c r="BU154" s="7" t="str">
        <f t="shared" si="240"/>
        <v/>
      </c>
      <c r="BV154" s="7" t="str">
        <f t="shared" si="241"/>
        <v/>
      </c>
      <c r="BW154" s="3" t="str">
        <f t="shared" si="242"/>
        <v/>
      </c>
      <c r="BX154" s="4" t="str">
        <f t="shared" si="243"/>
        <v/>
      </c>
      <c r="BY154" s="4" t="str">
        <f t="shared" si="244"/>
        <v/>
      </c>
      <c r="BZ154" s="5" t="str">
        <f t="shared" si="245"/>
        <v/>
      </c>
      <c r="CA154" s="3" t="str">
        <f t="shared" si="246"/>
        <v/>
      </c>
      <c r="CB154" s="5" t="str">
        <f t="shared" si="247"/>
        <v/>
      </c>
      <c r="CC154" s="7" t="str">
        <f t="shared" si="248"/>
        <v/>
      </c>
      <c r="CD154" s="7" t="str">
        <f t="shared" si="249"/>
        <v/>
      </c>
      <c r="CE154" s="7" t="str">
        <f t="shared" si="250"/>
        <v/>
      </c>
      <c r="CF154" s="7" t="str">
        <f t="shared" si="251"/>
        <v/>
      </c>
      <c r="CG154" s="7" t="str">
        <f t="shared" si="252"/>
        <v/>
      </c>
      <c r="CH154" s="7" t="str">
        <f t="shared" si="253"/>
        <v/>
      </c>
      <c r="CI154" s="7" t="str">
        <f t="shared" si="254"/>
        <v/>
      </c>
      <c r="CJ154" s="7" t="str">
        <f t="shared" si="255"/>
        <v/>
      </c>
      <c r="CK154" s="4"/>
      <c r="CL154" s="4" t="str">
        <f t="shared" si="256"/>
        <v/>
      </c>
      <c r="CM154" s="5" t="str">
        <f t="shared" si="257"/>
        <v/>
      </c>
      <c r="CN154" s="1" t="str">
        <f t="shared" si="258"/>
        <v/>
      </c>
      <c r="CO154" s="150" t="str">
        <f t="shared" si="259"/>
        <v/>
      </c>
      <c r="CP154" s="150" t="str">
        <f t="shared" si="260"/>
        <v/>
      </c>
      <c r="CQ154" s="7" t="str">
        <f t="shared" si="261"/>
        <v/>
      </c>
      <c r="CR154" s="7"/>
      <c r="CS154" s="7" t="str">
        <f t="shared" si="262"/>
        <v/>
      </c>
      <c r="CT154" s="7" t="str">
        <f t="shared" si="263"/>
        <v/>
      </c>
      <c r="CU154" s="7" t="str">
        <f t="shared" si="264"/>
        <v/>
      </c>
      <c r="CV154" s="7" t="str">
        <f t="shared" si="265"/>
        <v/>
      </c>
      <c r="CW154" s="7"/>
      <c r="CX154" s="7" t="str">
        <f t="shared" si="266"/>
        <v/>
      </c>
    </row>
    <row r="155" spans="1:102" ht="15" customHeight="1" x14ac:dyDescent="0.2">
      <c r="A155" s="37">
        <v>146</v>
      </c>
      <c r="B155" s="136"/>
      <c r="C155" s="42"/>
      <c r="D155" s="134"/>
      <c r="E155" s="40"/>
      <c r="F155" s="44"/>
      <c r="G155" s="134"/>
      <c r="H155" s="2"/>
      <c r="I155" s="22" t="str">
        <f t="shared" si="209"/>
        <v/>
      </c>
      <c r="J155" s="23" t="str">
        <f t="shared" si="210"/>
        <v/>
      </c>
      <c r="K155" s="23" t="str">
        <f>IF(BJ155="1",COUNTIF(BJ$10:BJ155,"1"),"")</f>
        <v/>
      </c>
      <c r="L155" s="23" t="str">
        <f t="shared" si="211"/>
        <v/>
      </c>
      <c r="M155" s="23" t="str">
        <f t="shared" si="212"/>
        <v/>
      </c>
      <c r="N155" s="23" t="str">
        <f>IF(BK155="1",COUNTIF(BK$10:BK155,"1"),"")</f>
        <v/>
      </c>
      <c r="O155" s="23" t="str">
        <f t="shared" si="213"/>
        <v/>
      </c>
      <c r="P155" s="24" t="str">
        <f t="shared" si="214"/>
        <v/>
      </c>
      <c r="AJ155" s="2" t="str">
        <f t="shared" si="215"/>
        <v/>
      </c>
      <c r="AK155" s="2" t="str">
        <f t="shared" si="216"/>
        <v/>
      </c>
      <c r="AL155" s="2" t="str">
        <f t="shared" si="217"/>
        <v/>
      </c>
      <c r="AM155" s="2" t="str">
        <f t="shared" si="267"/>
        <v/>
      </c>
      <c r="AN155" s="2" t="str">
        <f t="shared" si="268"/>
        <v/>
      </c>
      <c r="AO155" s="2" t="str">
        <f t="shared" si="269"/>
        <v/>
      </c>
      <c r="AP155" s="2" t="str">
        <f t="shared" si="270"/>
        <v/>
      </c>
      <c r="AQ155" s="2" t="str">
        <f t="shared" si="218"/>
        <v/>
      </c>
      <c r="AR155" s="2" t="str">
        <f t="shared" si="219"/>
        <v/>
      </c>
      <c r="AS155" s="2" t="str">
        <f t="shared" si="220"/>
        <v/>
      </c>
      <c r="AT155" s="2" t="str">
        <f t="shared" si="271"/>
        <v/>
      </c>
      <c r="AU155" s="2" t="str">
        <f t="shared" si="272"/>
        <v/>
      </c>
      <c r="AV155" s="2" t="str">
        <f t="shared" si="273"/>
        <v/>
      </c>
      <c r="AW155" s="2" t="str">
        <f t="shared" si="274"/>
        <v/>
      </c>
      <c r="AX155" s="2" t="str">
        <f t="shared" si="221"/>
        <v xml:space="preserve"> </v>
      </c>
      <c r="AY155" s="2" t="str">
        <f t="shared" si="222"/>
        <v xml:space="preserve"> </v>
      </c>
      <c r="AZ155" s="2" t="str">
        <f t="shared" si="223"/>
        <v xml:space="preserve"> </v>
      </c>
      <c r="BA155" s="2" t="str">
        <f t="shared" si="224"/>
        <v xml:space="preserve"> </v>
      </c>
      <c r="BB155" s="2"/>
      <c r="BC155" s="2" t="str">
        <f t="shared" si="225"/>
        <v/>
      </c>
      <c r="BD155" s="2" t="str">
        <f t="shared" si="226"/>
        <v/>
      </c>
      <c r="BE155" s="2" t="str">
        <f t="shared" si="227"/>
        <v/>
      </c>
      <c r="BF155" s="2" t="str">
        <f t="shared" si="228"/>
        <v/>
      </c>
      <c r="BJ155" s="11" t="str">
        <f t="shared" si="229"/>
        <v/>
      </c>
      <c r="BK155" s="13" t="str">
        <f t="shared" si="230"/>
        <v/>
      </c>
      <c r="BL155" s="4" t="str">
        <f t="shared" si="231"/>
        <v/>
      </c>
      <c r="BM155" s="4" t="str">
        <f t="shared" si="232"/>
        <v/>
      </c>
      <c r="BN155" s="4" t="str">
        <f t="shared" si="233"/>
        <v/>
      </c>
      <c r="BO155" s="7" t="str">
        <f t="shared" si="234"/>
        <v/>
      </c>
      <c r="BP155" s="7" t="str">
        <f t="shared" si="235"/>
        <v/>
      </c>
      <c r="BQ155" s="7" t="str">
        <f t="shared" si="236"/>
        <v/>
      </c>
      <c r="BR155" s="7" t="str">
        <f t="shared" si="237"/>
        <v/>
      </c>
      <c r="BS155" s="7" t="str">
        <f t="shared" si="238"/>
        <v/>
      </c>
      <c r="BT155" s="7" t="str">
        <f t="shared" si="239"/>
        <v/>
      </c>
      <c r="BU155" s="7" t="str">
        <f t="shared" si="240"/>
        <v/>
      </c>
      <c r="BV155" s="7" t="str">
        <f t="shared" si="241"/>
        <v/>
      </c>
      <c r="BW155" s="3" t="str">
        <f t="shared" si="242"/>
        <v/>
      </c>
      <c r="BX155" s="4" t="str">
        <f t="shared" si="243"/>
        <v/>
      </c>
      <c r="BY155" s="4" t="str">
        <f t="shared" si="244"/>
        <v/>
      </c>
      <c r="BZ155" s="5" t="str">
        <f t="shared" si="245"/>
        <v/>
      </c>
      <c r="CA155" s="3" t="str">
        <f t="shared" si="246"/>
        <v/>
      </c>
      <c r="CB155" s="5" t="str">
        <f t="shared" si="247"/>
        <v/>
      </c>
      <c r="CC155" s="7" t="str">
        <f t="shared" si="248"/>
        <v/>
      </c>
      <c r="CD155" s="7" t="str">
        <f t="shared" si="249"/>
        <v/>
      </c>
      <c r="CE155" s="7" t="str">
        <f t="shared" si="250"/>
        <v/>
      </c>
      <c r="CF155" s="7" t="str">
        <f t="shared" si="251"/>
        <v/>
      </c>
      <c r="CG155" s="7" t="str">
        <f t="shared" si="252"/>
        <v/>
      </c>
      <c r="CH155" s="7" t="str">
        <f t="shared" si="253"/>
        <v/>
      </c>
      <c r="CI155" s="7" t="str">
        <f t="shared" si="254"/>
        <v/>
      </c>
      <c r="CJ155" s="7" t="str">
        <f t="shared" si="255"/>
        <v/>
      </c>
      <c r="CK155" s="4"/>
      <c r="CL155" s="4" t="str">
        <f t="shared" si="256"/>
        <v/>
      </c>
      <c r="CM155" s="5" t="str">
        <f t="shared" si="257"/>
        <v/>
      </c>
      <c r="CN155" s="1" t="str">
        <f t="shared" si="258"/>
        <v/>
      </c>
      <c r="CO155" s="150" t="str">
        <f t="shared" si="259"/>
        <v/>
      </c>
      <c r="CP155" s="150" t="str">
        <f t="shared" si="260"/>
        <v/>
      </c>
      <c r="CQ155" s="7" t="str">
        <f t="shared" si="261"/>
        <v/>
      </c>
      <c r="CR155" s="7"/>
      <c r="CS155" s="7" t="str">
        <f t="shared" si="262"/>
        <v/>
      </c>
      <c r="CT155" s="7" t="str">
        <f t="shared" si="263"/>
        <v/>
      </c>
      <c r="CU155" s="7" t="str">
        <f t="shared" si="264"/>
        <v/>
      </c>
      <c r="CV155" s="7" t="str">
        <f t="shared" si="265"/>
        <v/>
      </c>
      <c r="CW155" s="7"/>
      <c r="CX155" s="7" t="str">
        <f t="shared" si="266"/>
        <v/>
      </c>
    </row>
    <row r="156" spans="1:102" ht="15" customHeight="1" x14ac:dyDescent="0.2">
      <c r="E156" s="2"/>
      <c r="F156" s="6"/>
      <c r="H156" s="2"/>
    </row>
    <row r="157" spans="1:102" ht="15" customHeight="1" x14ac:dyDescent="0.2">
      <c r="E157" s="2"/>
      <c r="F157" s="6"/>
      <c r="H157" s="2"/>
    </row>
    <row r="158" spans="1:102" ht="15" customHeight="1" x14ac:dyDescent="0.2">
      <c r="E158" s="2"/>
      <c r="F158" s="6"/>
      <c r="H158" s="2"/>
    </row>
    <row r="159" spans="1:102" ht="15" customHeight="1" x14ac:dyDescent="0.2">
      <c r="E159" s="2"/>
      <c r="F159" s="6"/>
      <c r="H159" s="2"/>
    </row>
    <row r="160" spans="1:102" ht="15" customHeight="1" x14ac:dyDescent="0.2">
      <c r="B160" s="1" t="s">
        <v>167</v>
      </c>
      <c r="E160" s="2"/>
      <c r="F160" s="6"/>
      <c r="H160" s="2"/>
    </row>
    <row r="161" spans="1:14" ht="15" customHeight="1" x14ac:dyDescent="0.2">
      <c r="E161" s="2"/>
      <c r="F161" s="6"/>
      <c r="H161" s="2"/>
    </row>
    <row r="162" spans="1:14" ht="15" customHeight="1" x14ac:dyDescent="0.2">
      <c r="A162" s="428" t="s">
        <v>134</v>
      </c>
      <c r="B162" s="430"/>
      <c r="C162" s="430"/>
      <c r="D162" s="430"/>
      <c r="E162" s="430"/>
      <c r="F162" s="430"/>
      <c r="G162" s="430"/>
      <c r="H162" s="430"/>
      <c r="I162" s="430"/>
      <c r="J162" s="430"/>
      <c r="K162" s="430"/>
      <c r="L162" s="430"/>
      <c r="M162" s="430"/>
      <c r="N162" s="430"/>
    </row>
    <row r="163" spans="1:14" ht="15" customHeight="1" x14ac:dyDescent="0.2">
      <c r="A163" s="429"/>
      <c r="B163" s="430"/>
      <c r="C163" s="430"/>
      <c r="D163" s="430"/>
      <c r="E163" s="430"/>
      <c r="F163" s="430"/>
      <c r="G163" s="430"/>
      <c r="H163" s="430"/>
      <c r="I163" s="430"/>
      <c r="J163" s="430"/>
      <c r="K163" s="430"/>
      <c r="L163" s="430"/>
      <c r="M163" s="430"/>
      <c r="N163" s="430"/>
    </row>
    <row r="164" spans="1:14" ht="15" customHeight="1" x14ac:dyDescent="0.2">
      <c r="B164" s="1" t="s">
        <v>135</v>
      </c>
      <c r="E164" s="2"/>
      <c r="F164" s="6"/>
      <c r="H164" s="2"/>
    </row>
    <row r="165" spans="1:14" ht="15" customHeight="1" x14ac:dyDescent="0.2">
      <c r="E165" s="2"/>
      <c r="F165" s="6"/>
      <c r="H165" s="2"/>
    </row>
    <row r="166" spans="1:14" ht="15" customHeight="1" x14ac:dyDescent="0.2">
      <c r="E166" s="2"/>
      <c r="F166" s="6"/>
      <c r="H166" s="2"/>
    </row>
    <row r="167" spans="1:14" ht="15" customHeight="1" x14ac:dyDescent="0.2">
      <c r="E167" s="2"/>
      <c r="F167" s="6"/>
      <c r="H167" s="2"/>
    </row>
    <row r="168" spans="1:14" ht="15" customHeight="1" x14ac:dyDescent="0.2">
      <c r="E168" s="2"/>
      <c r="F168" s="6"/>
      <c r="H168" s="2"/>
    </row>
    <row r="169" spans="1:14" ht="15" customHeight="1" x14ac:dyDescent="0.2">
      <c r="E169" s="2"/>
      <c r="F169" s="6"/>
      <c r="H169" s="2"/>
    </row>
    <row r="170" spans="1:14" ht="15" customHeight="1" x14ac:dyDescent="0.2">
      <c r="E170" s="2"/>
      <c r="F170" s="6"/>
      <c r="H170" s="2"/>
    </row>
    <row r="171" spans="1:14" ht="15" customHeight="1" x14ac:dyDescent="0.2">
      <c r="E171" s="2"/>
      <c r="F171" s="6"/>
      <c r="H171" s="2"/>
    </row>
    <row r="172" spans="1:14" ht="15" customHeight="1" x14ac:dyDescent="0.2">
      <c r="E172" s="2"/>
      <c r="F172" s="6"/>
      <c r="H172" s="2"/>
    </row>
    <row r="173" spans="1:14" ht="15" customHeight="1" x14ac:dyDescent="0.2">
      <c r="E173" s="2"/>
      <c r="F173" s="6"/>
      <c r="H173" s="2"/>
    </row>
    <row r="174" spans="1:14" ht="15" customHeight="1" x14ac:dyDescent="0.2">
      <c r="E174" s="2"/>
      <c r="F174" s="6"/>
      <c r="H174" s="2"/>
    </row>
    <row r="175" spans="1:14" ht="15" customHeight="1" x14ac:dyDescent="0.2">
      <c r="E175" s="2"/>
      <c r="F175" s="6"/>
      <c r="H175" s="2"/>
    </row>
    <row r="176" spans="1:14" ht="15" customHeight="1" x14ac:dyDescent="0.2">
      <c r="E176" s="2"/>
      <c r="F176" s="6"/>
      <c r="H176" s="2"/>
    </row>
    <row r="177" spans="2:136" ht="15" customHeight="1" x14ac:dyDescent="0.2">
      <c r="E177" s="2"/>
      <c r="F177" s="6"/>
      <c r="H177" s="2"/>
    </row>
    <row r="178" spans="2:136" ht="15" customHeight="1" x14ac:dyDescent="0.2">
      <c r="E178" s="2"/>
      <c r="F178" s="6"/>
      <c r="H178" s="2"/>
    </row>
    <row r="179" spans="2:136" ht="15" customHeight="1" x14ac:dyDescent="0.2">
      <c r="E179" s="2"/>
      <c r="F179" s="6"/>
      <c r="H179" s="2"/>
    </row>
    <row r="180" spans="2:136" ht="15" customHeight="1" x14ac:dyDescent="0.2">
      <c r="E180" s="2"/>
      <c r="F180" s="6"/>
      <c r="H180" s="2"/>
    </row>
    <row r="181" spans="2:136" ht="15" customHeight="1" x14ac:dyDescent="0.2">
      <c r="E181" s="2"/>
      <c r="F181" s="6"/>
      <c r="H181" s="2"/>
    </row>
    <row r="182" spans="2:136" ht="15" customHeight="1" x14ac:dyDescent="0.2">
      <c r="E182" s="2"/>
      <c r="F182" s="6"/>
      <c r="H182" s="2"/>
    </row>
    <row r="183" spans="2:136" ht="15" customHeight="1" x14ac:dyDescent="0.2">
      <c r="E183" s="2"/>
      <c r="F183" s="6"/>
      <c r="H183" s="2"/>
    </row>
    <row r="184" spans="2:136" ht="15" customHeight="1" x14ac:dyDescent="0.2">
      <c r="E184" s="2"/>
      <c r="F184" s="6"/>
      <c r="H184" s="2"/>
    </row>
    <row r="185" spans="2:136" ht="15" customHeight="1" x14ac:dyDescent="0.2">
      <c r="E185" s="2"/>
      <c r="F185" s="6"/>
      <c r="H185" s="2"/>
    </row>
    <row r="186" spans="2:136" ht="15" customHeight="1" x14ac:dyDescent="0.2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Y186"/>
      <c r="CA186" s="2"/>
      <c r="CB186" s="6"/>
      <c r="CD186" s="2"/>
      <c r="CF186" s="2"/>
      <c r="CG186" s="2"/>
      <c r="CH186" s="2"/>
      <c r="CI186" s="2"/>
      <c r="CJ186" s="2"/>
      <c r="CK186" s="2"/>
      <c r="CL186" s="2"/>
      <c r="CM186" s="2"/>
    </row>
    <row r="187" spans="2:136" ht="15" customHeight="1" x14ac:dyDescent="0.2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Y187"/>
      <c r="CA187" s="2"/>
      <c r="CB187" s="6"/>
      <c r="CD187" s="2"/>
      <c r="CF187" s="2"/>
      <c r="CG187" s="2"/>
      <c r="CH187" s="2"/>
      <c r="CI187" s="2"/>
      <c r="CJ187" s="2"/>
      <c r="CK187" s="2"/>
      <c r="CL187" s="2"/>
      <c r="CM187" s="2"/>
    </row>
    <row r="188" spans="2:136" ht="15" customHeight="1" x14ac:dyDescent="0.2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Y188"/>
      <c r="CA188" s="2"/>
      <c r="CB188" s="6"/>
      <c r="CD188" s="2"/>
      <c r="CF188" s="2"/>
      <c r="CG188" s="2"/>
      <c r="CH188" s="2"/>
      <c r="CI188" s="2"/>
      <c r="CJ188" s="2"/>
      <c r="CK188" s="2"/>
      <c r="CL188" s="2"/>
      <c r="CM188" s="2"/>
    </row>
    <row r="189" spans="2:136" s="68" customFormat="1" ht="17.25" customHeight="1" x14ac:dyDescent="0.2">
      <c r="DI189" s="50"/>
      <c r="DJ189" s="45"/>
      <c r="DK189" s="45"/>
      <c r="DM189" s="45"/>
      <c r="DN189" s="50"/>
      <c r="DO189" s="45"/>
      <c r="DP189" s="45"/>
      <c r="DQ189" s="45"/>
      <c r="DR189" s="45"/>
      <c r="DS189" s="45"/>
      <c r="DT189" s="50"/>
      <c r="DU189" s="45"/>
      <c r="DV189" s="45"/>
      <c r="DW189" s="45"/>
      <c r="DX189" s="434"/>
      <c r="DY189" s="343"/>
      <c r="DZ189" s="343"/>
      <c r="EA189" s="343"/>
      <c r="EB189" s="343"/>
      <c r="EC189" s="343"/>
      <c r="ED189" s="343"/>
      <c r="EE189" s="343"/>
      <c r="EF189" s="343"/>
    </row>
    <row r="190" spans="2:136" s="68" customFormat="1" ht="17.25" customHeight="1" x14ac:dyDescent="0.2">
      <c r="DC190" s="45"/>
      <c r="DI190" s="50"/>
      <c r="DJ190" s="45"/>
      <c r="DK190" s="45"/>
      <c r="DM190" s="45"/>
      <c r="DN190" s="50"/>
      <c r="DO190" s="45"/>
      <c r="DP190" s="45"/>
      <c r="DQ190" s="45"/>
      <c r="DR190" s="45"/>
      <c r="DS190" s="45"/>
      <c r="DT190" s="50"/>
      <c r="DU190" s="45"/>
      <c r="DV190" s="45"/>
      <c r="DW190" s="45"/>
      <c r="DX190" s="343"/>
      <c r="DY190" s="343"/>
      <c r="DZ190" s="343"/>
      <c r="EA190" s="343"/>
      <c r="EB190" s="343"/>
      <c r="EC190" s="343"/>
      <c r="ED190" s="343"/>
      <c r="EE190" s="343"/>
      <c r="EF190" s="343"/>
    </row>
    <row r="191" spans="2:136" s="68" customFormat="1" ht="17.25" customHeight="1" x14ac:dyDescent="0.2">
      <c r="DC191" s="45"/>
      <c r="DI191" s="50"/>
      <c r="DJ191" s="45"/>
      <c r="DK191" s="45"/>
      <c r="DM191" s="45"/>
      <c r="DN191" s="50"/>
      <c r="DO191" s="45"/>
      <c r="DP191" s="45"/>
      <c r="DQ191" s="45"/>
      <c r="DR191" s="45"/>
      <c r="DS191" s="45"/>
      <c r="DT191" s="45"/>
      <c r="DU191" s="45"/>
      <c r="DV191" s="45"/>
      <c r="DW191" s="45"/>
      <c r="DX191" s="45"/>
      <c r="DY191" s="45"/>
      <c r="DZ191" s="45"/>
      <c r="EA191" s="45"/>
      <c r="EB191" s="45"/>
      <c r="EC191" s="45"/>
      <c r="ED191" s="45"/>
      <c r="EE191" s="45"/>
      <c r="EF191" s="45"/>
    </row>
    <row r="192" spans="2:136" s="68" customFormat="1" ht="17.25" customHeight="1" x14ac:dyDescent="0.2">
      <c r="DC192" s="45"/>
      <c r="DI192" s="50"/>
      <c r="DJ192" s="45"/>
      <c r="DK192" s="45"/>
      <c r="DM192" s="45"/>
      <c r="DN192" s="50"/>
      <c r="DO192" s="45"/>
      <c r="DP192" s="45"/>
      <c r="DQ192" s="45"/>
      <c r="DR192" s="45"/>
      <c r="DS192" s="45"/>
      <c r="DT192" s="45"/>
      <c r="DU192" s="45"/>
      <c r="DV192" s="45"/>
      <c r="DW192" s="45"/>
      <c r="DX192" s="45"/>
      <c r="DY192" s="45"/>
      <c r="DZ192" s="45"/>
      <c r="EA192" s="45"/>
      <c r="EB192" s="45"/>
      <c r="EC192" s="45"/>
      <c r="ED192" s="45"/>
      <c r="EE192" s="45"/>
      <c r="EF192" s="45"/>
    </row>
    <row r="193" spans="107:136" s="68" customFormat="1" ht="17.25" customHeight="1" x14ac:dyDescent="0.2">
      <c r="DI193" s="50"/>
      <c r="DJ193" s="45"/>
      <c r="DK193" s="45"/>
    </row>
    <row r="194" spans="107:136" s="68" customFormat="1" ht="17.25" customHeight="1" x14ac:dyDescent="0.2">
      <c r="DI194" s="50"/>
      <c r="DJ194" s="45"/>
      <c r="DK194" s="45"/>
      <c r="DQ194" s="384"/>
      <c r="DR194" s="384"/>
      <c r="DS194" s="384"/>
      <c r="DT194" s="384"/>
      <c r="DU194" s="384"/>
      <c r="DV194" s="384"/>
      <c r="DX194" s="384"/>
      <c r="DY194" s="384"/>
      <c r="EA194" s="384"/>
      <c r="EB194" s="384"/>
      <c r="ED194" s="85"/>
      <c r="EF194" s="85"/>
    </row>
    <row r="195" spans="107:136" s="68" customFormat="1" ht="17.25" customHeight="1" x14ac:dyDescent="0.2">
      <c r="DI195" s="50"/>
      <c r="DJ195" s="45"/>
      <c r="DK195" s="45"/>
      <c r="DQ195" s="384"/>
      <c r="DR195" s="384"/>
      <c r="DS195" s="384"/>
      <c r="DT195" s="392"/>
      <c r="DU195" s="392"/>
      <c r="DV195" s="392"/>
      <c r="DW195" s="392"/>
      <c r="DX195" s="392"/>
      <c r="DY195" s="392"/>
      <c r="DZ195" s="392"/>
      <c r="EA195" s="392"/>
      <c r="EB195" s="392"/>
      <c r="EC195" s="392"/>
      <c r="ED195" s="392"/>
      <c r="EE195" s="392"/>
      <c r="EF195" s="392"/>
    </row>
    <row r="196" spans="107:136" s="68" customFormat="1" ht="7.5" customHeight="1" x14ac:dyDescent="0.2"/>
    <row r="197" spans="107:136" s="68" customFormat="1" ht="18.75" customHeight="1" x14ac:dyDescent="0.2">
      <c r="DL197" s="397"/>
      <c r="DM197" s="397"/>
      <c r="DN197" s="397"/>
      <c r="DO197" s="397"/>
      <c r="DP197" s="397"/>
      <c r="DQ197" s="397"/>
      <c r="DR197" s="397"/>
      <c r="DS197" s="397"/>
      <c r="DT197" s="397"/>
      <c r="DU197" s="397"/>
      <c r="DV197" s="397"/>
      <c r="DW197" s="397"/>
    </row>
    <row r="198" spans="107:136" s="68" customFormat="1" ht="3.75" customHeight="1" x14ac:dyDescent="0.2"/>
    <row r="199" spans="107:136" s="68" customFormat="1" ht="22.5" customHeight="1" x14ac:dyDescent="0.2">
      <c r="DC199" s="85"/>
      <c r="DD199" s="436"/>
      <c r="DE199" s="436"/>
      <c r="DF199" s="436"/>
      <c r="DG199" s="436"/>
      <c r="DH199" s="436"/>
      <c r="DI199" s="436"/>
      <c r="DJ199" s="436"/>
      <c r="DK199" s="436"/>
      <c r="DL199" s="436"/>
      <c r="DM199" s="436"/>
      <c r="DN199" s="436"/>
      <c r="DO199" s="436"/>
      <c r="DP199" s="436"/>
      <c r="DQ199" s="436"/>
      <c r="DR199" s="436"/>
      <c r="DS199" s="436"/>
      <c r="DT199" s="436"/>
      <c r="DU199" s="436"/>
      <c r="DV199" s="436"/>
      <c r="DW199" s="436"/>
      <c r="DX199" s="436"/>
      <c r="DY199" s="436"/>
      <c r="DZ199" s="436"/>
      <c r="EA199" s="436"/>
      <c r="EB199" s="436"/>
      <c r="EC199" s="436"/>
      <c r="ED199" s="436"/>
      <c r="EE199" s="436"/>
      <c r="EF199" s="85"/>
    </row>
    <row r="200" spans="107:136" s="68" customFormat="1" ht="9" customHeight="1" x14ac:dyDescent="0.2">
      <c r="DC200" s="88"/>
      <c r="DD200" s="88"/>
      <c r="DE200" s="88"/>
      <c r="DF200" s="88"/>
      <c r="DG200" s="88"/>
      <c r="DH200" s="88"/>
      <c r="DI200" s="88"/>
      <c r="DJ200" s="88"/>
      <c r="DK200" s="88"/>
      <c r="DL200" s="88"/>
      <c r="DM200" s="88"/>
      <c r="DN200" s="88"/>
      <c r="DO200" s="88"/>
      <c r="DP200" s="88"/>
      <c r="DQ200" s="88"/>
      <c r="DR200" s="88"/>
      <c r="DS200" s="88"/>
      <c r="DT200" s="88"/>
      <c r="DU200" s="88"/>
      <c r="DV200" s="88"/>
      <c r="DW200" s="88"/>
      <c r="DX200" s="88"/>
      <c r="DY200" s="88"/>
      <c r="DZ200" s="88"/>
      <c r="EA200" s="88"/>
      <c r="EB200" s="88"/>
      <c r="EC200" s="88"/>
      <c r="ED200" s="435"/>
      <c r="EE200" s="435"/>
      <c r="EF200" s="88"/>
    </row>
    <row r="201" spans="107:136" s="68" customFormat="1" ht="16.5" customHeight="1" x14ac:dyDescent="0.2">
      <c r="DC201" s="384"/>
      <c r="DD201" s="384"/>
      <c r="DE201" s="384"/>
      <c r="DF201" s="384"/>
      <c r="DG201" s="384"/>
      <c r="DH201" s="384"/>
      <c r="DI201" s="384"/>
      <c r="DJ201" s="384"/>
      <c r="DK201" s="384"/>
      <c r="DL201" s="384"/>
      <c r="DM201" s="388"/>
      <c r="DN201" s="388"/>
      <c r="DO201" s="388"/>
      <c r="DP201" s="388"/>
      <c r="DQ201" s="388"/>
      <c r="DR201" s="388"/>
      <c r="DS201" s="388"/>
      <c r="DT201" s="388"/>
      <c r="DU201" s="388"/>
      <c r="DV201" s="388"/>
      <c r="DW201" s="388"/>
      <c r="DX201" s="388"/>
      <c r="DY201" s="388"/>
      <c r="DZ201" s="388"/>
      <c r="EA201" s="388"/>
      <c r="EB201" s="388"/>
      <c r="EC201" s="392"/>
      <c r="ED201" s="392"/>
      <c r="EE201" s="392"/>
      <c r="EF201" s="392"/>
    </row>
    <row r="202" spans="107:136" s="68" customFormat="1" ht="13.5" customHeight="1" x14ac:dyDescent="0.2">
      <c r="DE202" s="384"/>
      <c r="DF202" s="384"/>
      <c r="DG202" s="384"/>
      <c r="DH202" s="384"/>
      <c r="DK202" s="384"/>
      <c r="DL202" s="384"/>
      <c r="DM202" s="384"/>
      <c r="DN202" s="384"/>
      <c r="DQ202" s="384"/>
      <c r="DR202" s="384"/>
      <c r="DS202" s="384"/>
      <c r="DT202" s="384"/>
      <c r="DW202" s="384"/>
      <c r="DX202" s="384"/>
      <c r="DY202" s="384"/>
      <c r="DZ202" s="384"/>
      <c r="EC202" s="384"/>
      <c r="ED202" s="384"/>
      <c r="EE202" s="384"/>
      <c r="EF202" s="384"/>
    </row>
    <row r="203" spans="107:136" s="68" customFormat="1" ht="27.65" customHeight="1" x14ac:dyDescent="0.2">
      <c r="DC203" s="343"/>
      <c r="DD203" s="343"/>
      <c r="DE203" s="384">
        <f>+B3</f>
        <v>4</v>
      </c>
      <c r="DF203" s="384"/>
      <c r="DG203" s="384">
        <f>+J3</f>
        <v>3</v>
      </c>
      <c r="DH203" s="384"/>
      <c r="DI203" s="434"/>
      <c r="DJ203" s="434"/>
      <c r="DK203" s="384">
        <f>+H1</f>
        <v>4</v>
      </c>
      <c r="DL203" s="384"/>
      <c r="DM203" s="384">
        <f>+J1</f>
        <v>3</v>
      </c>
      <c r="DN203" s="384"/>
      <c r="DO203" s="434"/>
      <c r="DP203" s="434"/>
      <c r="DQ203" s="384" t="str">
        <f>IF(D3="","",D3+E3)</f>
        <v/>
      </c>
      <c r="DR203" s="384"/>
      <c r="DS203" s="384" t="str">
        <f>IF(L3="","",L3+M3)</f>
        <v/>
      </c>
      <c r="DT203" s="384"/>
      <c r="DU203" s="434"/>
      <c r="DV203" s="434"/>
      <c r="DW203" s="384" t="str">
        <f>IF(F3="","",F3+G3)</f>
        <v/>
      </c>
      <c r="DX203" s="384"/>
      <c r="DY203" s="384" t="str">
        <f>IF(N3="","",N3+O3)</f>
        <v/>
      </c>
      <c r="DZ203" s="384"/>
      <c r="EA203" s="434"/>
      <c r="EB203" s="434"/>
      <c r="EC203" s="384" t="str">
        <f>IF(H3="","",H3)</f>
        <v/>
      </c>
      <c r="ED203" s="384"/>
      <c r="EE203" s="384" t="str">
        <f>IF(P3="","",P3)</f>
        <v/>
      </c>
      <c r="EF203" s="384"/>
    </row>
    <row r="204" spans="107:136" s="68" customFormat="1" ht="13.5" customHeight="1" x14ac:dyDescent="0.2">
      <c r="DG204" s="384"/>
      <c r="DH204" s="384"/>
      <c r="DI204" s="343"/>
      <c r="DJ204" s="343"/>
      <c r="DK204" s="343"/>
      <c r="DL204" s="343"/>
      <c r="DM204" s="343"/>
      <c r="DN204" s="343"/>
      <c r="DU204" s="343"/>
      <c r="DV204" s="343"/>
      <c r="DW204" s="343"/>
      <c r="DX204" s="343"/>
      <c r="DY204" s="343"/>
      <c r="DZ204" s="343"/>
      <c r="EA204" s="384"/>
      <c r="EB204" s="384"/>
    </row>
    <row r="205" spans="107:136" s="68" customFormat="1" ht="13.5" customHeight="1" x14ac:dyDescent="0.2">
      <c r="DC205" s="343"/>
      <c r="DD205" s="343"/>
      <c r="DE205" s="343"/>
      <c r="DF205" s="343"/>
      <c r="DG205" s="384" t="str">
        <f>X10&amp;"/"&amp;X13</f>
        <v>0/0</v>
      </c>
      <c r="DH205" s="384"/>
      <c r="DI205" s="164"/>
      <c r="DK205" s="164"/>
      <c r="DL205" s="188">
        <f>入力とｽｺｱのみ①重ね印刷!F6</f>
        <v>0</v>
      </c>
      <c r="DM205" s="164"/>
      <c r="DU205" s="164"/>
      <c r="DW205" s="164"/>
      <c r="DX205" s="188">
        <f>入力とｽｺｱのみ①重ね印刷!N6</f>
        <v>0</v>
      </c>
      <c r="DY205" s="164"/>
      <c r="EA205" s="384" t="str">
        <f>AE10&amp;"/"&amp;AE13</f>
        <v>1/1</v>
      </c>
      <c r="EB205" s="384"/>
      <c r="EC205" s="343"/>
      <c r="ED205" s="343"/>
      <c r="EE205" s="343"/>
      <c r="EF205" s="343"/>
    </row>
    <row r="206" spans="107:136" s="68" customFormat="1" ht="16.5" customHeight="1" x14ac:dyDescent="0.2">
      <c r="DC206" s="343"/>
      <c r="DD206" s="343"/>
      <c r="DE206" s="343"/>
      <c r="DF206" s="343"/>
      <c r="DG206" s="384"/>
      <c r="DH206" s="384"/>
      <c r="DI206" s="431">
        <f>+D6</f>
        <v>0</v>
      </c>
      <c r="DJ206" s="431"/>
      <c r="DK206" s="431">
        <f>+E6</f>
        <v>0</v>
      </c>
      <c r="DL206" s="431"/>
      <c r="DM206" s="431">
        <f>+G6</f>
        <v>0</v>
      </c>
      <c r="DN206" s="431"/>
      <c r="DU206" s="431">
        <f>+L6</f>
        <v>0</v>
      </c>
      <c r="DV206" s="431"/>
      <c r="DW206" s="431">
        <f>+M6</f>
        <v>0</v>
      </c>
      <c r="DX206" s="431"/>
      <c r="DY206" s="431">
        <f>+O6</f>
        <v>0</v>
      </c>
      <c r="DZ206" s="431"/>
      <c r="EA206" s="384"/>
      <c r="EB206" s="384"/>
      <c r="EC206" s="343"/>
      <c r="ED206" s="343"/>
      <c r="EE206" s="343"/>
      <c r="EF206" s="343"/>
    </row>
    <row r="207" spans="107:136" s="68" customFormat="1" ht="3.75" customHeight="1" x14ac:dyDescent="0.2">
      <c r="DC207" s="85"/>
      <c r="DD207" s="85"/>
      <c r="DE207" s="85"/>
      <c r="DF207" s="85"/>
      <c r="DG207" s="85"/>
      <c r="DH207" s="85"/>
      <c r="DI207" s="85"/>
      <c r="DJ207" s="85"/>
      <c r="DK207" s="85"/>
      <c r="DL207" s="85"/>
      <c r="DM207" s="85"/>
      <c r="DN207" s="85"/>
      <c r="DU207" s="85"/>
      <c r="DV207" s="85"/>
      <c r="DW207" s="85"/>
      <c r="DX207" s="85"/>
      <c r="DY207" s="85"/>
      <c r="DZ207" s="85"/>
      <c r="EA207" s="85"/>
      <c r="EB207" s="85"/>
      <c r="EC207" s="85"/>
      <c r="ED207" s="85"/>
      <c r="EE207" s="85"/>
      <c r="EF207" s="85"/>
    </row>
    <row r="208" spans="107:136" s="68" customFormat="1" ht="15.65" customHeight="1" x14ac:dyDescent="0.2">
      <c r="DC208" s="384"/>
      <c r="DD208" s="384"/>
      <c r="DE208" s="384"/>
      <c r="DF208" s="384"/>
      <c r="DG208" s="384"/>
      <c r="DH208" s="384"/>
      <c r="DI208" s="384"/>
      <c r="DJ208" s="384"/>
      <c r="DK208" s="384"/>
      <c r="DL208" s="384"/>
      <c r="DM208" s="85"/>
      <c r="DN208" s="85"/>
      <c r="DO208" s="85"/>
      <c r="DP208" s="85"/>
      <c r="DQ208" s="85"/>
      <c r="DR208" s="384"/>
      <c r="DS208" s="384"/>
      <c r="DT208" s="384"/>
      <c r="DU208" s="384"/>
      <c r="DV208" s="384"/>
      <c r="DW208" s="384"/>
      <c r="DX208" s="384"/>
      <c r="DY208" s="384"/>
      <c r="DZ208" s="384"/>
      <c r="EA208" s="384"/>
      <c r="EB208" s="85"/>
      <c r="EC208" s="85"/>
      <c r="ED208" s="85"/>
      <c r="EE208" s="85"/>
      <c r="EF208" s="85"/>
    </row>
    <row r="209" spans="107:136" s="68" customFormat="1" ht="15.65" customHeight="1" x14ac:dyDescent="0.2">
      <c r="DC209" s="384"/>
      <c r="DD209" s="384"/>
      <c r="DE209" s="384"/>
      <c r="DF209" s="384"/>
      <c r="DG209" s="384"/>
      <c r="DH209" s="384"/>
      <c r="DI209" s="384"/>
      <c r="DJ209" s="384"/>
      <c r="DK209" s="431">
        <f>+S10</f>
        <v>1</v>
      </c>
      <c r="DL209" s="431"/>
      <c r="DM209" s="165">
        <f>+T10</f>
        <v>0</v>
      </c>
      <c r="DN209" s="165">
        <f t="shared" ref="DN209:DN228" si="275">IF(U10=1,1,IF(U10=2,1,0))</f>
        <v>0</v>
      </c>
      <c r="DO209" s="165">
        <f>IF(U10=2,1,IF(U10=3,2,0))</f>
        <v>0</v>
      </c>
      <c r="DP209" s="165">
        <f t="shared" ref="DP209:DP228" si="276">+V10</f>
        <v>0</v>
      </c>
      <c r="DQ209" s="165">
        <f t="shared" ref="DQ209:DQ228" si="277">+W10</f>
        <v>0</v>
      </c>
      <c r="DR209" s="384"/>
      <c r="DS209" s="384"/>
      <c r="DT209" s="384"/>
      <c r="DU209" s="384"/>
      <c r="DV209" s="384"/>
      <c r="DW209" s="384"/>
      <c r="DX209" s="384"/>
      <c r="DY209" s="384"/>
      <c r="DZ209" s="431">
        <f>+Z10</f>
        <v>0</v>
      </c>
      <c r="EA209" s="431"/>
      <c r="EB209" s="165">
        <f>+AA10</f>
        <v>0</v>
      </c>
      <c r="EC209" s="165">
        <f>IF(AB10=1,1,IF(AB10=2,1,0))</f>
        <v>0</v>
      </c>
      <c r="ED209" s="165">
        <f>IF(AB10=2,1,IF(AB10=3,2,0))</f>
        <v>0</v>
      </c>
      <c r="EE209" s="165">
        <f t="shared" ref="EE209:EE228" si="278">+AC10</f>
        <v>0</v>
      </c>
      <c r="EF209" s="165">
        <f t="shared" ref="EF209:EF228" si="279">+AD10</f>
        <v>0</v>
      </c>
    </row>
    <row r="210" spans="107:136" s="68" customFormat="1" ht="15.65" customHeight="1" x14ac:dyDescent="0.2">
      <c r="DC210" s="384"/>
      <c r="DD210" s="384"/>
      <c r="DE210" s="384"/>
      <c r="DF210" s="384"/>
      <c r="DG210" s="384"/>
      <c r="DH210" s="384"/>
      <c r="DI210" s="384"/>
      <c r="DJ210" s="384"/>
      <c r="DK210" s="431">
        <f t="shared" ref="DK210:DK224" si="280">+S11</f>
        <v>1</v>
      </c>
      <c r="DL210" s="431"/>
      <c r="DM210" s="165">
        <f t="shared" ref="DM210" si="281">+T11</f>
        <v>0</v>
      </c>
      <c r="DN210" s="165">
        <f t="shared" si="275"/>
        <v>0</v>
      </c>
      <c r="DO210" s="165">
        <f t="shared" ref="DO210:DO228" si="282">IF(U11=2,1,IF(U11=3,2,0))</f>
        <v>0</v>
      </c>
      <c r="DP210" s="165">
        <f t="shared" si="276"/>
        <v>0</v>
      </c>
      <c r="DQ210" s="165">
        <f t="shared" si="277"/>
        <v>0</v>
      </c>
      <c r="DR210" s="384"/>
      <c r="DS210" s="384"/>
      <c r="DT210" s="384"/>
      <c r="DU210" s="384"/>
      <c r="DV210" s="384"/>
      <c r="DW210" s="384"/>
      <c r="DX210" s="384"/>
      <c r="DY210" s="384"/>
      <c r="DZ210" s="431">
        <f t="shared" ref="DZ210:DZ224" si="283">+Z11</f>
        <v>0</v>
      </c>
      <c r="EA210" s="431"/>
      <c r="EB210" s="165">
        <f t="shared" ref="EB210:EB228" si="284">+AA11</f>
        <v>0</v>
      </c>
      <c r="EC210" s="165">
        <f t="shared" ref="EC210:EC228" si="285">IF(AB11=1,1,IF(AB11=2,1,0))</f>
        <v>0</v>
      </c>
      <c r="ED210" s="165">
        <f t="shared" ref="ED210:ED228" si="286">IF(AB11=2,1,IF(AB11=3,2,0))</f>
        <v>0</v>
      </c>
      <c r="EE210" s="165">
        <f t="shared" si="278"/>
        <v>0</v>
      </c>
      <c r="EF210" s="165">
        <f t="shared" si="279"/>
        <v>0</v>
      </c>
    </row>
    <row r="211" spans="107:136" s="68" customFormat="1" ht="15.65" customHeight="1" x14ac:dyDescent="0.2">
      <c r="DC211" s="384"/>
      <c r="DD211" s="384"/>
      <c r="DE211" s="384"/>
      <c r="DF211" s="384"/>
      <c r="DG211" s="384"/>
      <c r="DH211" s="384"/>
      <c r="DI211" s="384"/>
      <c r="DJ211" s="384"/>
      <c r="DK211" s="431">
        <f t="shared" si="280"/>
        <v>1</v>
      </c>
      <c r="DL211" s="431"/>
      <c r="DM211" s="165">
        <f t="shared" ref="DM211" si="287">+T12</f>
        <v>1</v>
      </c>
      <c r="DN211" s="165">
        <f t="shared" si="275"/>
        <v>0</v>
      </c>
      <c r="DO211" s="165">
        <f t="shared" si="282"/>
        <v>0</v>
      </c>
      <c r="DP211" s="165">
        <f t="shared" si="276"/>
        <v>0</v>
      </c>
      <c r="DQ211" s="165">
        <f t="shared" si="277"/>
        <v>0</v>
      </c>
      <c r="DR211" s="384"/>
      <c r="DS211" s="384"/>
      <c r="DT211" s="384"/>
      <c r="DU211" s="384"/>
      <c r="DV211" s="384"/>
      <c r="DW211" s="384"/>
      <c r="DX211" s="384"/>
      <c r="DY211" s="384"/>
      <c r="DZ211" s="431">
        <f t="shared" si="283"/>
        <v>1</v>
      </c>
      <c r="EA211" s="431"/>
      <c r="EB211" s="165">
        <f t="shared" si="284"/>
        <v>0</v>
      </c>
      <c r="EC211" s="165">
        <f t="shared" si="285"/>
        <v>0</v>
      </c>
      <c r="ED211" s="165">
        <f t="shared" si="286"/>
        <v>0</v>
      </c>
      <c r="EE211" s="165">
        <f t="shared" si="278"/>
        <v>0</v>
      </c>
      <c r="EF211" s="165">
        <f t="shared" si="279"/>
        <v>0</v>
      </c>
    </row>
    <row r="212" spans="107:136" s="68" customFormat="1" ht="15.65" customHeight="1" x14ac:dyDescent="0.2">
      <c r="DC212" s="384"/>
      <c r="DD212" s="384"/>
      <c r="DE212" s="384"/>
      <c r="DF212" s="384"/>
      <c r="DG212" s="384"/>
      <c r="DH212" s="384"/>
      <c r="DI212" s="384"/>
      <c r="DJ212" s="384"/>
      <c r="DK212" s="431">
        <f t="shared" si="280"/>
        <v>0</v>
      </c>
      <c r="DL212" s="431"/>
      <c r="DM212" s="165">
        <f t="shared" ref="DM212" si="288">+T13</f>
        <v>0</v>
      </c>
      <c r="DN212" s="165">
        <f t="shared" si="275"/>
        <v>0</v>
      </c>
      <c r="DO212" s="165">
        <f t="shared" si="282"/>
        <v>0</v>
      </c>
      <c r="DP212" s="165">
        <f t="shared" si="276"/>
        <v>0</v>
      </c>
      <c r="DQ212" s="165">
        <f t="shared" si="277"/>
        <v>0</v>
      </c>
      <c r="DR212" s="384"/>
      <c r="DS212" s="384"/>
      <c r="DT212" s="384"/>
      <c r="DU212" s="384"/>
      <c r="DV212" s="384"/>
      <c r="DW212" s="384"/>
      <c r="DX212" s="384"/>
      <c r="DY212" s="384"/>
      <c r="DZ212" s="431">
        <f t="shared" si="283"/>
        <v>1</v>
      </c>
      <c r="EA212" s="431"/>
      <c r="EB212" s="165">
        <f t="shared" si="284"/>
        <v>0</v>
      </c>
      <c r="EC212" s="165">
        <f t="shared" si="285"/>
        <v>0</v>
      </c>
      <c r="ED212" s="165">
        <f t="shared" si="286"/>
        <v>0</v>
      </c>
      <c r="EE212" s="165">
        <f t="shared" si="278"/>
        <v>0</v>
      </c>
      <c r="EF212" s="165">
        <f t="shared" si="279"/>
        <v>0</v>
      </c>
    </row>
    <row r="213" spans="107:136" s="68" customFormat="1" ht="15.65" customHeight="1" x14ac:dyDescent="0.2">
      <c r="DC213" s="384"/>
      <c r="DD213" s="384"/>
      <c r="DE213" s="384"/>
      <c r="DF213" s="384"/>
      <c r="DG213" s="384"/>
      <c r="DH213" s="384"/>
      <c r="DI213" s="384"/>
      <c r="DJ213" s="384"/>
      <c r="DK213" s="431">
        <f t="shared" si="280"/>
        <v>0</v>
      </c>
      <c r="DL213" s="431"/>
      <c r="DM213" s="165">
        <f t="shared" ref="DM213" si="289">+T14</f>
        <v>0</v>
      </c>
      <c r="DN213" s="165">
        <f t="shared" si="275"/>
        <v>0</v>
      </c>
      <c r="DO213" s="165">
        <f t="shared" si="282"/>
        <v>0</v>
      </c>
      <c r="DP213" s="165">
        <f t="shared" si="276"/>
        <v>0</v>
      </c>
      <c r="DQ213" s="165">
        <f t="shared" si="277"/>
        <v>0</v>
      </c>
      <c r="DR213" s="384"/>
      <c r="DS213" s="384"/>
      <c r="DT213" s="384"/>
      <c r="DU213" s="384"/>
      <c r="DV213" s="384"/>
      <c r="DW213" s="384"/>
      <c r="DX213" s="384"/>
      <c r="DY213" s="384"/>
      <c r="DZ213" s="431">
        <f t="shared" si="283"/>
        <v>0</v>
      </c>
      <c r="EA213" s="431"/>
      <c r="EB213" s="165">
        <f t="shared" si="284"/>
        <v>0</v>
      </c>
      <c r="EC213" s="165">
        <f t="shared" si="285"/>
        <v>0</v>
      </c>
      <c r="ED213" s="165">
        <f t="shared" si="286"/>
        <v>0</v>
      </c>
      <c r="EE213" s="165">
        <f t="shared" si="278"/>
        <v>0</v>
      </c>
      <c r="EF213" s="165">
        <f t="shared" si="279"/>
        <v>0</v>
      </c>
    </row>
    <row r="214" spans="107:136" s="68" customFormat="1" ht="15.65" customHeight="1" x14ac:dyDescent="0.2">
      <c r="DC214" s="384"/>
      <c r="DD214" s="384"/>
      <c r="DE214" s="384"/>
      <c r="DF214" s="384"/>
      <c r="DG214" s="384"/>
      <c r="DH214" s="384"/>
      <c r="DI214" s="384"/>
      <c r="DJ214" s="384"/>
      <c r="DK214" s="431">
        <f t="shared" si="280"/>
        <v>0</v>
      </c>
      <c r="DL214" s="431"/>
      <c r="DM214" s="165">
        <f t="shared" ref="DM214" si="290">+T15</f>
        <v>0</v>
      </c>
      <c r="DN214" s="165">
        <f t="shared" si="275"/>
        <v>0</v>
      </c>
      <c r="DO214" s="165">
        <f t="shared" si="282"/>
        <v>0</v>
      </c>
      <c r="DP214" s="165">
        <f t="shared" si="276"/>
        <v>0</v>
      </c>
      <c r="DQ214" s="165">
        <f t="shared" si="277"/>
        <v>0</v>
      </c>
      <c r="DR214" s="384"/>
      <c r="DS214" s="384"/>
      <c r="DT214" s="384"/>
      <c r="DU214" s="384"/>
      <c r="DV214" s="384"/>
      <c r="DW214" s="384"/>
      <c r="DX214" s="384"/>
      <c r="DY214" s="384"/>
      <c r="DZ214" s="431">
        <f t="shared" si="283"/>
        <v>0</v>
      </c>
      <c r="EA214" s="431"/>
      <c r="EB214" s="165">
        <f t="shared" si="284"/>
        <v>0</v>
      </c>
      <c r="EC214" s="165">
        <f t="shared" si="285"/>
        <v>0</v>
      </c>
      <c r="ED214" s="165">
        <f t="shared" si="286"/>
        <v>0</v>
      </c>
      <c r="EE214" s="165">
        <f t="shared" si="278"/>
        <v>0</v>
      </c>
      <c r="EF214" s="165">
        <f t="shared" si="279"/>
        <v>0</v>
      </c>
    </row>
    <row r="215" spans="107:136" s="68" customFormat="1" ht="15.65" customHeight="1" x14ac:dyDescent="0.2">
      <c r="DC215" s="384"/>
      <c r="DD215" s="384"/>
      <c r="DE215" s="384"/>
      <c r="DF215" s="384"/>
      <c r="DG215" s="384"/>
      <c r="DH215" s="384"/>
      <c r="DI215" s="384"/>
      <c r="DJ215" s="384"/>
      <c r="DK215" s="431">
        <f t="shared" si="280"/>
        <v>0</v>
      </c>
      <c r="DL215" s="431"/>
      <c r="DM215" s="165">
        <f t="shared" ref="DM215" si="291">+T16</f>
        <v>0</v>
      </c>
      <c r="DN215" s="165">
        <f t="shared" si="275"/>
        <v>0</v>
      </c>
      <c r="DO215" s="165">
        <f t="shared" si="282"/>
        <v>0</v>
      </c>
      <c r="DP215" s="165">
        <f t="shared" si="276"/>
        <v>0</v>
      </c>
      <c r="DQ215" s="165">
        <f t="shared" si="277"/>
        <v>0</v>
      </c>
      <c r="DR215" s="384"/>
      <c r="DS215" s="384"/>
      <c r="DT215" s="384"/>
      <c r="DU215" s="384"/>
      <c r="DV215" s="384"/>
      <c r="DW215" s="384"/>
      <c r="DX215" s="384"/>
      <c r="DY215" s="384"/>
      <c r="DZ215" s="431">
        <f t="shared" si="283"/>
        <v>0</v>
      </c>
      <c r="EA215" s="431"/>
      <c r="EB215" s="165">
        <f t="shared" si="284"/>
        <v>0</v>
      </c>
      <c r="EC215" s="165">
        <f t="shared" si="285"/>
        <v>0</v>
      </c>
      <c r="ED215" s="165">
        <f t="shared" si="286"/>
        <v>0</v>
      </c>
      <c r="EE215" s="165">
        <f t="shared" si="278"/>
        <v>0</v>
      </c>
      <c r="EF215" s="165">
        <f t="shared" si="279"/>
        <v>0</v>
      </c>
    </row>
    <row r="216" spans="107:136" s="68" customFormat="1" ht="15.65" customHeight="1" x14ac:dyDescent="0.2">
      <c r="DC216" s="384"/>
      <c r="DD216" s="384"/>
      <c r="DE216" s="384"/>
      <c r="DF216" s="384"/>
      <c r="DG216" s="384"/>
      <c r="DH216" s="384"/>
      <c r="DI216" s="384"/>
      <c r="DJ216" s="384"/>
      <c r="DK216" s="431">
        <f t="shared" si="280"/>
        <v>0</v>
      </c>
      <c r="DL216" s="431"/>
      <c r="DM216" s="165">
        <f t="shared" ref="DM216" si="292">+T17</f>
        <v>0</v>
      </c>
      <c r="DN216" s="165">
        <f t="shared" si="275"/>
        <v>0</v>
      </c>
      <c r="DO216" s="165">
        <f t="shared" si="282"/>
        <v>0</v>
      </c>
      <c r="DP216" s="165">
        <f t="shared" si="276"/>
        <v>0</v>
      </c>
      <c r="DQ216" s="165">
        <f t="shared" si="277"/>
        <v>0</v>
      </c>
      <c r="DR216" s="384"/>
      <c r="DS216" s="384"/>
      <c r="DT216" s="384"/>
      <c r="DU216" s="384"/>
      <c r="DV216" s="384"/>
      <c r="DW216" s="384"/>
      <c r="DX216" s="384"/>
      <c r="DY216" s="384"/>
      <c r="DZ216" s="431">
        <f t="shared" si="283"/>
        <v>0</v>
      </c>
      <c r="EA216" s="431"/>
      <c r="EB216" s="165">
        <f t="shared" si="284"/>
        <v>0</v>
      </c>
      <c r="EC216" s="165">
        <f t="shared" si="285"/>
        <v>0</v>
      </c>
      <c r="ED216" s="165">
        <f t="shared" si="286"/>
        <v>0</v>
      </c>
      <c r="EE216" s="165">
        <f t="shared" si="278"/>
        <v>0</v>
      </c>
      <c r="EF216" s="165">
        <f t="shared" si="279"/>
        <v>0</v>
      </c>
    </row>
    <row r="217" spans="107:136" s="68" customFormat="1" ht="15.65" customHeight="1" x14ac:dyDescent="0.2">
      <c r="DC217" s="384"/>
      <c r="DD217" s="384"/>
      <c r="DE217" s="384"/>
      <c r="DF217" s="384"/>
      <c r="DG217" s="384"/>
      <c r="DH217" s="384"/>
      <c r="DI217" s="384"/>
      <c r="DJ217" s="384"/>
      <c r="DK217" s="431">
        <f t="shared" si="280"/>
        <v>0</v>
      </c>
      <c r="DL217" s="431"/>
      <c r="DM217" s="165">
        <f t="shared" ref="DM217" si="293">+T18</f>
        <v>0</v>
      </c>
      <c r="DN217" s="165">
        <f t="shared" si="275"/>
        <v>0</v>
      </c>
      <c r="DO217" s="165">
        <f t="shared" si="282"/>
        <v>0</v>
      </c>
      <c r="DP217" s="165">
        <f t="shared" si="276"/>
        <v>0</v>
      </c>
      <c r="DQ217" s="165">
        <f t="shared" si="277"/>
        <v>0</v>
      </c>
      <c r="DR217" s="384"/>
      <c r="DS217" s="384"/>
      <c r="DT217" s="384"/>
      <c r="DU217" s="384"/>
      <c r="DV217" s="384"/>
      <c r="DW217" s="384"/>
      <c r="DX217" s="384"/>
      <c r="DY217" s="384"/>
      <c r="DZ217" s="431">
        <f t="shared" si="283"/>
        <v>0</v>
      </c>
      <c r="EA217" s="431"/>
      <c r="EB217" s="165">
        <f t="shared" si="284"/>
        <v>0</v>
      </c>
      <c r="EC217" s="165">
        <f t="shared" si="285"/>
        <v>0</v>
      </c>
      <c r="ED217" s="165">
        <f t="shared" si="286"/>
        <v>0</v>
      </c>
      <c r="EE217" s="165">
        <f t="shared" si="278"/>
        <v>0</v>
      </c>
      <c r="EF217" s="165">
        <f t="shared" si="279"/>
        <v>0</v>
      </c>
    </row>
    <row r="218" spans="107:136" s="68" customFormat="1" ht="15.65" customHeight="1" x14ac:dyDescent="0.2">
      <c r="DC218" s="384"/>
      <c r="DD218" s="384"/>
      <c r="DE218" s="384"/>
      <c r="DF218" s="384"/>
      <c r="DG218" s="384"/>
      <c r="DH218" s="384"/>
      <c r="DI218" s="384"/>
      <c r="DJ218" s="384"/>
      <c r="DK218" s="431">
        <f t="shared" si="280"/>
        <v>0</v>
      </c>
      <c r="DL218" s="431"/>
      <c r="DM218" s="165">
        <f t="shared" ref="DM218" si="294">+T19</f>
        <v>0</v>
      </c>
      <c r="DN218" s="165">
        <f t="shared" si="275"/>
        <v>0</v>
      </c>
      <c r="DO218" s="165">
        <f t="shared" si="282"/>
        <v>0</v>
      </c>
      <c r="DP218" s="165">
        <f t="shared" si="276"/>
        <v>0</v>
      </c>
      <c r="DQ218" s="165">
        <f t="shared" si="277"/>
        <v>0</v>
      </c>
      <c r="DR218" s="384"/>
      <c r="DS218" s="384"/>
      <c r="DT218" s="384"/>
      <c r="DU218" s="384"/>
      <c r="DV218" s="384"/>
      <c r="DW218" s="384"/>
      <c r="DX218" s="384"/>
      <c r="DY218" s="384"/>
      <c r="DZ218" s="431">
        <f t="shared" si="283"/>
        <v>0</v>
      </c>
      <c r="EA218" s="431"/>
      <c r="EB218" s="165">
        <f t="shared" si="284"/>
        <v>0</v>
      </c>
      <c r="EC218" s="165">
        <f t="shared" si="285"/>
        <v>0</v>
      </c>
      <c r="ED218" s="165">
        <f t="shared" si="286"/>
        <v>0</v>
      </c>
      <c r="EE218" s="165">
        <f t="shared" si="278"/>
        <v>0</v>
      </c>
      <c r="EF218" s="165">
        <f t="shared" si="279"/>
        <v>0</v>
      </c>
    </row>
    <row r="219" spans="107:136" s="68" customFormat="1" ht="15.65" customHeight="1" x14ac:dyDescent="0.2">
      <c r="DC219" s="384"/>
      <c r="DD219" s="384"/>
      <c r="DE219" s="384"/>
      <c r="DF219" s="384"/>
      <c r="DG219" s="384"/>
      <c r="DH219" s="384"/>
      <c r="DI219" s="384"/>
      <c r="DJ219" s="384"/>
      <c r="DK219" s="431">
        <f t="shared" si="280"/>
        <v>0</v>
      </c>
      <c r="DL219" s="431"/>
      <c r="DM219" s="165">
        <f t="shared" ref="DM219" si="295">+T20</f>
        <v>0</v>
      </c>
      <c r="DN219" s="165">
        <f t="shared" si="275"/>
        <v>0</v>
      </c>
      <c r="DO219" s="165">
        <f t="shared" si="282"/>
        <v>0</v>
      </c>
      <c r="DP219" s="165">
        <f t="shared" si="276"/>
        <v>0</v>
      </c>
      <c r="DQ219" s="165">
        <f t="shared" si="277"/>
        <v>0</v>
      </c>
      <c r="DR219" s="384"/>
      <c r="DS219" s="384"/>
      <c r="DT219" s="384"/>
      <c r="DU219" s="384"/>
      <c r="DV219" s="384"/>
      <c r="DW219" s="384"/>
      <c r="DX219" s="384"/>
      <c r="DY219" s="384"/>
      <c r="DZ219" s="431">
        <f t="shared" si="283"/>
        <v>0</v>
      </c>
      <c r="EA219" s="431"/>
      <c r="EB219" s="165">
        <f t="shared" si="284"/>
        <v>0</v>
      </c>
      <c r="EC219" s="165">
        <f t="shared" si="285"/>
        <v>0</v>
      </c>
      <c r="ED219" s="165">
        <f t="shared" si="286"/>
        <v>0</v>
      </c>
      <c r="EE219" s="165">
        <f t="shared" si="278"/>
        <v>0</v>
      </c>
      <c r="EF219" s="165">
        <f t="shared" si="279"/>
        <v>0</v>
      </c>
    </row>
    <row r="220" spans="107:136" s="68" customFormat="1" ht="15.65" customHeight="1" x14ac:dyDescent="0.2">
      <c r="DC220" s="384"/>
      <c r="DD220" s="384"/>
      <c r="DE220" s="384"/>
      <c r="DF220" s="384"/>
      <c r="DG220" s="384"/>
      <c r="DH220" s="384"/>
      <c r="DI220" s="384"/>
      <c r="DJ220" s="384"/>
      <c r="DK220" s="431">
        <f t="shared" si="280"/>
        <v>0</v>
      </c>
      <c r="DL220" s="431"/>
      <c r="DM220" s="165">
        <f t="shared" ref="DM220" si="296">+T21</f>
        <v>0</v>
      </c>
      <c r="DN220" s="165">
        <f t="shared" si="275"/>
        <v>0</v>
      </c>
      <c r="DO220" s="165">
        <f t="shared" si="282"/>
        <v>0</v>
      </c>
      <c r="DP220" s="165">
        <f t="shared" si="276"/>
        <v>0</v>
      </c>
      <c r="DQ220" s="165">
        <f t="shared" si="277"/>
        <v>0</v>
      </c>
      <c r="DR220" s="384"/>
      <c r="DS220" s="384"/>
      <c r="DT220" s="384"/>
      <c r="DU220" s="384"/>
      <c r="DV220" s="384"/>
      <c r="DW220" s="384"/>
      <c r="DX220" s="384"/>
      <c r="DY220" s="384"/>
      <c r="DZ220" s="431">
        <f t="shared" si="283"/>
        <v>0</v>
      </c>
      <c r="EA220" s="431"/>
      <c r="EB220" s="165">
        <f t="shared" si="284"/>
        <v>0</v>
      </c>
      <c r="EC220" s="165">
        <f t="shared" si="285"/>
        <v>0</v>
      </c>
      <c r="ED220" s="165">
        <f t="shared" si="286"/>
        <v>0</v>
      </c>
      <c r="EE220" s="165">
        <f t="shared" si="278"/>
        <v>0</v>
      </c>
      <c r="EF220" s="165">
        <f t="shared" si="279"/>
        <v>0</v>
      </c>
    </row>
    <row r="221" spans="107:136" s="68" customFormat="1" ht="15.65" customHeight="1" x14ac:dyDescent="0.2">
      <c r="DC221" s="384"/>
      <c r="DD221" s="384"/>
      <c r="DE221" s="384"/>
      <c r="DF221" s="384"/>
      <c r="DG221" s="384"/>
      <c r="DH221" s="384"/>
      <c r="DI221" s="384"/>
      <c r="DJ221" s="384"/>
      <c r="DK221" s="431">
        <f t="shared" si="280"/>
        <v>0</v>
      </c>
      <c r="DL221" s="431"/>
      <c r="DM221" s="165">
        <f t="shared" ref="DM221" si="297">+T22</f>
        <v>0</v>
      </c>
      <c r="DN221" s="165">
        <f t="shared" si="275"/>
        <v>0</v>
      </c>
      <c r="DO221" s="165">
        <f t="shared" si="282"/>
        <v>0</v>
      </c>
      <c r="DP221" s="165">
        <f t="shared" si="276"/>
        <v>0</v>
      </c>
      <c r="DQ221" s="165">
        <f t="shared" si="277"/>
        <v>0</v>
      </c>
      <c r="DR221" s="384"/>
      <c r="DS221" s="384"/>
      <c r="DT221" s="384"/>
      <c r="DU221" s="384"/>
      <c r="DV221" s="384"/>
      <c r="DW221" s="384"/>
      <c r="DX221" s="384"/>
      <c r="DY221" s="384"/>
      <c r="DZ221" s="431">
        <f t="shared" si="283"/>
        <v>0</v>
      </c>
      <c r="EA221" s="431"/>
      <c r="EB221" s="165">
        <f t="shared" si="284"/>
        <v>0</v>
      </c>
      <c r="EC221" s="165">
        <f t="shared" si="285"/>
        <v>0</v>
      </c>
      <c r="ED221" s="165">
        <f t="shared" si="286"/>
        <v>0</v>
      </c>
      <c r="EE221" s="165">
        <f t="shared" si="278"/>
        <v>0</v>
      </c>
      <c r="EF221" s="165">
        <f t="shared" si="279"/>
        <v>0</v>
      </c>
    </row>
    <row r="222" spans="107:136" s="68" customFormat="1" ht="15.65" customHeight="1" x14ac:dyDescent="0.2">
      <c r="DC222" s="384"/>
      <c r="DD222" s="384"/>
      <c r="DE222" s="384"/>
      <c r="DF222" s="384"/>
      <c r="DG222" s="384"/>
      <c r="DH222" s="384"/>
      <c r="DI222" s="384"/>
      <c r="DJ222" s="384"/>
      <c r="DK222" s="431">
        <f t="shared" si="280"/>
        <v>0</v>
      </c>
      <c r="DL222" s="431"/>
      <c r="DM222" s="165">
        <f t="shared" ref="DM222" si="298">+T23</f>
        <v>0</v>
      </c>
      <c r="DN222" s="165">
        <f t="shared" si="275"/>
        <v>0</v>
      </c>
      <c r="DO222" s="165">
        <f t="shared" si="282"/>
        <v>0</v>
      </c>
      <c r="DP222" s="165">
        <f t="shared" si="276"/>
        <v>0</v>
      </c>
      <c r="DQ222" s="165">
        <f t="shared" si="277"/>
        <v>0</v>
      </c>
      <c r="DR222" s="384"/>
      <c r="DS222" s="384"/>
      <c r="DT222" s="384"/>
      <c r="DU222" s="384"/>
      <c r="DV222" s="384"/>
      <c r="DW222" s="384"/>
      <c r="DX222" s="384"/>
      <c r="DY222" s="384"/>
      <c r="DZ222" s="431">
        <f t="shared" si="283"/>
        <v>0</v>
      </c>
      <c r="EA222" s="431"/>
      <c r="EB222" s="165">
        <f t="shared" si="284"/>
        <v>0</v>
      </c>
      <c r="EC222" s="165">
        <f t="shared" si="285"/>
        <v>0</v>
      </c>
      <c r="ED222" s="165">
        <f t="shared" si="286"/>
        <v>0</v>
      </c>
      <c r="EE222" s="165">
        <f t="shared" si="278"/>
        <v>0</v>
      </c>
      <c r="EF222" s="165">
        <f t="shared" si="279"/>
        <v>0</v>
      </c>
    </row>
    <row r="223" spans="107:136" s="68" customFormat="1" ht="15.65" customHeight="1" x14ac:dyDescent="0.2">
      <c r="DC223" s="384"/>
      <c r="DD223" s="384"/>
      <c r="DE223" s="384"/>
      <c r="DF223" s="384"/>
      <c r="DG223" s="384"/>
      <c r="DH223" s="384"/>
      <c r="DI223" s="384"/>
      <c r="DJ223" s="384"/>
      <c r="DK223" s="431">
        <f t="shared" si="280"/>
        <v>0</v>
      </c>
      <c r="DL223" s="431"/>
      <c r="DM223" s="165">
        <f t="shared" ref="DM223" si="299">+T24</f>
        <v>0</v>
      </c>
      <c r="DN223" s="165">
        <f t="shared" si="275"/>
        <v>0</v>
      </c>
      <c r="DO223" s="165">
        <f t="shared" si="282"/>
        <v>0</v>
      </c>
      <c r="DP223" s="165">
        <f t="shared" si="276"/>
        <v>0</v>
      </c>
      <c r="DQ223" s="165">
        <f t="shared" si="277"/>
        <v>0</v>
      </c>
      <c r="DR223" s="384"/>
      <c r="DS223" s="384"/>
      <c r="DT223" s="384"/>
      <c r="DU223" s="384"/>
      <c r="DV223" s="384"/>
      <c r="DW223" s="384"/>
      <c r="DX223" s="384"/>
      <c r="DY223" s="384"/>
      <c r="DZ223" s="431">
        <f t="shared" si="283"/>
        <v>0</v>
      </c>
      <c r="EA223" s="431"/>
      <c r="EB223" s="165">
        <f t="shared" si="284"/>
        <v>0</v>
      </c>
      <c r="EC223" s="165">
        <f t="shared" si="285"/>
        <v>0</v>
      </c>
      <c r="ED223" s="165">
        <f t="shared" si="286"/>
        <v>0</v>
      </c>
      <c r="EE223" s="165">
        <f t="shared" si="278"/>
        <v>0</v>
      </c>
      <c r="EF223" s="165">
        <f t="shared" si="279"/>
        <v>0</v>
      </c>
    </row>
    <row r="224" spans="107:136" s="68" customFormat="1" ht="15.65" customHeight="1" x14ac:dyDescent="0.2">
      <c r="DC224" s="384"/>
      <c r="DD224" s="384"/>
      <c r="DE224" s="384"/>
      <c r="DF224" s="384"/>
      <c r="DG224" s="384"/>
      <c r="DH224" s="384"/>
      <c r="DI224" s="384"/>
      <c r="DJ224" s="384"/>
      <c r="DK224" s="431">
        <f t="shared" si="280"/>
        <v>1</v>
      </c>
      <c r="DL224" s="431"/>
      <c r="DM224" s="165">
        <f t="shared" ref="DM224" si="300">+T25</f>
        <v>1</v>
      </c>
      <c r="DN224" s="165">
        <f t="shared" si="275"/>
        <v>0</v>
      </c>
      <c r="DO224" s="165">
        <f t="shared" si="282"/>
        <v>0</v>
      </c>
      <c r="DP224" s="165">
        <f t="shared" si="276"/>
        <v>0</v>
      </c>
      <c r="DQ224" s="165">
        <f t="shared" si="277"/>
        <v>0</v>
      </c>
      <c r="DR224" s="384"/>
      <c r="DS224" s="384"/>
      <c r="DT224" s="384"/>
      <c r="DU224" s="384"/>
      <c r="DV224" s="384"/>
      <c r="DW224" s="384"/>
      <c r="DX224" s="384"/>
      <c r="DY224" s="384"/>
      <c r="DZ224" s="431">
        <f t="shared" si="283"/>
        <v>1</v>
      </c>
      <c r="EA224" s="431"/>
      <c r="EB224" s="165">
        <f t="shared" si="284"/>
        <v>1</v>
      </c>
      <c r="EC224" s="165">
        <f t="shared" si="285"/>
        <v>0</v>
      </c>
      <c r="ED224" s="165">
        <f t="shared" si="286"/>
        <v>0</v>
      </c>
      <c r="EE224" s="165">
        <f t="shared" si="278"/>
        <v>0</v>
      </c>
      <c r="EF224" s="165">
        <f t="shared" si="279"/>
        <v>0</v>
      </c>
    </row>
    <row r="225" spans="107:136" s="68" customFormat="1" ht="15.65" customHeight="1" x14ac:dyDescent="0.2">
      <c r="DC225" s="433"/>
      <c r="DD225" s="433"/>
      <c r="DE225" s="384"/>
      <c r="DF225" s="384"/>
      <c r="DG225" s="384"/>
      <c r="DH225" s="384"/>
      <c r="DI225" s="384"/>
      <c r="DJ225" s="384"/>
      <c r="DK225" s="384"/>
      <c r="DL225" s="384"/>
      <c r="DM225" s="165">
        <f>+T26</f>
        <v>0</v>
      </c>
      <c r="DN225" s="165">
        <f t="shared" si="275"/>
        <v>0</v>
      </c>
      <c r="DO225" s="165">
        <f t="shared" si="282"/>
        <v>0</v>
      </c>
      <c r="DP225" s="165">
        <f t="shared" si="276"/>
        <v>0</v>
      </c>
      <c r="DQ225" s="165">
        <f t="shared" si="277"/>
        <v>0</v>
      </c>
      <c r="DR225" s="433"/>
      <c r="DS225" s="433"/>
      <c r="DT225" s="384"/>
      <c r="DU225" s="384"/>
      <c r="DV225" s="384"/>
      <c r="DW225" s="384"/>
      <c r="DX225" s="384"/>
      <c r="DY225" s="384"/>
      <c r="DZ225" s="384"/>
      <c r="EA225" s="384"/>
      <c r="EB225" s="165">
        <f t="shared" si="284"/>
        <v>0</v>
      </c>
      <c r="EC225" s="165">
        <f t="shared" si="285"/>
        <v>0</v>
      </c>
      <c r="ED225" s="165">
        <f t="shared" si="286"/>
        <v>0</v>
      </c>
      <c r="EE225" s="165">
        <f t="shared" si="278"/>
        <v>0</v>
      </c>
      <c r="EF225" s="165">
        <f t="shared" si="279"/>
        <v>0</v>
      </c>
    </row>
    <row r="226" spans="107:136" s="68" customFormat="1" ht="15.65" customHeight="1" x14ac:dyDescent="0.2">
      <c r="DC226" s="433"/>
      <c r="DD226" s="433"/>
      <c r="DE226" s="384"/>
      <c r="DF226" s="384"/>
      <c r="DG226" s="384"/>
      <c r="DH226" s="384"/>
      <c r="DI226" s="384"/>
      <c r="DJ226" s="384"/>
      <c r="DK226" s="384"/>
      <c r="DL226" s="384"/>
      <c r="DM226" s="165">
        <f t="shared" ref="DM226:DM229" si="301">+T27</f>
        <v>0</v>
      </c>
      <c r="DN226" s="165">
        <f t="shared" si="275"/>
        <v>0</v>
      </c>
      <c r="DO226" s="165">
        <f t="shared" si="282"/>
        <v>0</v>
      </c>
      <c r="DP226" s="165">
        <f t="shared" si="276"/>
        <v>0</v>
      </c>
      <c r="DQ226" s="165">
        <f t="shared" si="277"/>
        <v>0</v>
      </c>
      <c r="DR226" s="433"/>
      <c r="DS226" s="433"/>
      <c r="DT226" s="384"/>
      <c r="DU226" s="384"/>
      <c r="DV226" s="384"/>
      <c r="DW226" s="384"/>
      <c r="DX226" s="384"/>
      <c r="DY226" s="384"/>
      <c r="DZ226" s="384"/>
      <c r="EA226" s="384"/>
      <c r="EB226" s="165">
        <f t="shared" si="284"/>
        <v>0</v>
      </c>
      <c r="EC226" s="165">
        <f t="shared" si="285"/>
        <v>0</v>
      </c>
      <c r="ED226" s="165">
        <f t="shared" si="286"/>
        <v>0</v>
      </c>
      <c r="EE226" s="165">
        <f t="shared" si="278"/>
        <v>0</v>
      </c>
      <c r="EF226" s="165">
        <f t="shared" si="279"/>
        <v>0</v>
      </c>
    </row>
    <row r="227" spans="107:136" s="68" customFormat="1" ht="15.65" customHeight="1" x14ac:dyDescent="0.2">
      <c r="DC227" s="433"/>
      <c r="DD227" s="433"/>
      <c r="DE227" s="384"/>
      <c r="DF227" s="384"/>
      <c r="DG227" s="384"/>
      <c r="DH227" s="384"/>
      <c r="DI227" s="384"/>
      <c r="DJ227" s="384"/>
      <c r="DK227" s="384"/>
      <c r="DL227" s="384"/>
      <c r="DM227" s="165">
        <f t="shared" si="301"/>
        <v>0</v>
      </c>
      <c r="DN227" s="165">
        <f t="shared" si="275"/>
        <v>0</v>
      </c>
      <c r="DO227" s="165">
        <f t="shared" si="282"/>
        <v>0</v>
      </c>
      <c r="DP227" s="165">
        <f t="shared" si="276"/>
        <v>0</v>
      </c>
      <c r="DQ227" s="165">
        <f t="shared" si="277"/>
        <v>0</v>
      </c>
      <c r="DR227" s="433"/>
      <c r="DS227" s="433"/>
      <c r="DT227" s="384"/>
      <c r="DU227" s="384"/>
      <c r="DV227" s="384"/>
      <c r="DW227" s="384"/>
      <c r="DX227" s="384"/>
      <c r="DY227" s="384"/>
      <c r="DZ227" s="384"/>
      <c r="EA227" s="384"/>
      <c r="EB227" s="165">
        <f t="shared" si="284"/>
        <v>0</v>
      </c>
      <c r="EC227" s="165">
        <f t="shared" si="285"/>
        <v>0</v>
      </c>
      <c r="ED227" s="165">
        <f t="shared" si="286"/>
        <v>0</v>
      </c>
      <c r="EE227" s="165">
        <f t="shared" si="278"/>
        <v>0</v>
      </c>
      <c r="EF227" s="165">
        <f t="shared" si="279"/>
        <v>0</v>
      </c>
    </row>
    <row r="228" spans="107:136" s="68" customFormat="1" ht="15.65" customHeight="1" x14ac:dyDescent="0.2">
      <c r="DC228" s="433"/>
      <c r="DD228" s="433"/>
      <c r="DE228" s="384"/>
      <c r="DF228" s="384"/>
      <c r="DG228" s="384"/>
      <c r="DH228" s="384"/>
      <c r="DI228" s="384"/>
      <c r="DJ228" s="384"/>
      <c r="DK228" s="384"/>
      <c r="DL228" s="384"/>
      <c r="DM228" s="165">
        <f t="shared" si="301"/>
        <v>0</v>
      </c>
      <c r="DN228" s="165">
        <f t="shared" si="275"/>
        <v>0</v>
      </c>
      <c r="DO228" s="165">
        <f t="shared" si="282"/>
        <v>0</v>
      </c>
      <c r="DP228" s="165">
        <f t="shared" si="276"/>
        <v>0</v>
      </c>
      <c r="DQ228" s="165">
        <f t="shared" si="277"/>
        <v>0</v>
      </c>
      <c r="DR228" s="433"/>
      <c r="DS228" s="433"/>
      <c r="DT228" s="384"/>
      <c r="DU228" s="384"/>
      <c r="DV228" s="384"/>
      <c r="DW228" s="384"/>
      <c r="DX228" s="384"/>
      <c r="DY228" s="384"/>
      <c r="DZ228" s="384"/>
      <c r="EA228" s="384"/>
      <c r="EB228" s="165">
        <f t="shared" si="284"/>
        <v>0</v>
      </c>
      <c r="EC228" s="165">
        <f t="shared" si="285"/>
        <v>0</v>
      </c>
      <c r="ED228" s="165">
        <f t="shared" si="286"/>
        <v>0</v>
      </c>
      <c r="EE228" s="165">
        <f t="shared" si="278"/>
        <v>0</v>
      </c>
      <c r="EF228" s="165">
        <f t="shared" si="279"/>
        <v>0</v>
      </c>
    </row>
    <row r="229" spans="107:136" s="68" customFormat="1" ht="15.65" customHeight="1" x14ac:dyDescent="0.2">
      <c r="DC229" s="254"/>
      <c r="DD229" s="254"/>
      <c r="DE229" s="384"/>
      <c r="DF229" s="384"/>
      <c r="DG229" s="384"/>
      <c r="DH229" s="384"/>
      <c r="DI229" s="384"/>
      <c r="DJ229" s="384"/>
      <c r="DK229" s="384"/>
      <c r="DL229" s="384"/>
      <c r="DM229" s="165">
        <f t="shared" si="301"/>
        <v>0</v>
      </c>
      <c r="DN229" s="165">
        <f t="shared" ref="DN229" si="302">IF(U30=1,1,IF(U30=2,1,0))</f>
        <v>0</v>
      </c>
      <c r="DO229" s="165">
        <f t="shared" ref="DO229" si="303">IF(U30=2,1,IF(U30=3,2,0))</f>
        <v>0</v>
      </c>
      <c r="DP229" s="165">
        <f t="shared" ref="DP229" si="304">+V30</f>
        <v>0</v>
      </c>
      <c r="DQ229" s="165">
        <f t="shared" ref="DQ229" si="305">+W30</f>
        <v>0</v>
      </c>
      <c r="DR229" s="254"/>
      <c r="DS229" s="254"/>
      <c r="DT229" s="384"/>
      <c r="DU229" s="384"/>
      <c r="DV229" s="384"/>
      <c r="DW229" s="384"/>
      <c r="DX229" s="384"/>
      <c r="DY229" s="384"/>
      <c r="DZ229" s="384"/>
      <c r="EA229" s="384"/>
      <c r="EB229" s="165">
        <f t="shared" ref="EB229" si="306">+AA30</f>
        <v>0</v>
      </c>
      <c r="EC229" s="165">
        <f t="shared" ref="EC229" si="307">IF(AB30=1,1,IF(AB30=2,1,0))</f>
        <v>0</v>
      </c>
      <c r="ED229" s="165">
        <f t="shared" ref="ED229" si="308">IF(AB30=2,1,IF(AB30=3,2,0))</f>
        <v>0</v>
      </c>
      <c r="EE229" s="165">
        <f t="shared" ref="EE229" si="309">+AC30</f>
        <v>0</v>
      </c>
      <c r="EF229" s="165">
        <f t="shared" ref="EF229" si="310">+AD30</f>
        <v>0</v>
      </c>
    </row>
    <row r="230" spans="107:136" s="68" customFormat="1" ht="3.75" customHeight="1" x14ac:dyDescent="0.2">
      <c r="DN230" s="165"/>
    </row>
    <row r="231" spans="107:136" s="68" customFormat="1" ht="25.5" customHeight="1" x14ac:dyDescent="0.2">
      <c r="DC231" s="384"/>
      <c r="DD231" s="384"/>
      <c r="DE231" s="384"/>
      <c r="DF231" s="384"/>
      <c r="DG231" s="384"/>
      <c r="DH231" s="384"/>
      <c r="DI231" s="384"/>
      <c r="DJ231" s="384"/>
      <c r="DK231" s="384"/>
      <c r="DL231" s="384"/>
      <c r="DM231" s="384"/>
      <c r="DN231" s="384"/>
      <c r="DO231" s="384"/>
      <c r="DP231" s="384"/>
      <c r="DQ231" s="384"/>
      <c r="DR231" s="384"/>
      <c r="DS231" s="384"/>
      <c r="DT231" s="384"/>
      <c r="DU231" s="384"/>
      <c r="DV231" s="384"/>
      <c r="DW231" s="384"/>
      <c r="DX231" s="384"/>
      <c r="DY231" s="384"/>
      <c r="DZ231" s="384"/>
      <c r="EA231" s="384"/>
      <c r="EB231" s="384"/>
      <c r="EC231" s="384"/>
      <c r="ED231" s="384"/>
      <c r="EE231" s="384"/>
      <c r="EF231" s="384"/>
    </row>
    <row r="232" spans="107:136" s="68" customFormat="1" ht="17.25" customHeight="1" x14ac:dyDescent="0.2">
      <c r="DC232" s="68" t="s">
        <v>44</v>
      </c>
    </row>
    <row r="233" spans="107:136" s="68" customFormat="1" ht="15" customHeight="1" x14ac:dyDescent="0.2">
      <c r="DC233" s="432">
        <f>+B162</f>
        <v>0</v>
      </c>
      <c r="DD233" s="432"/>
      <c r="DE233" s="432"/>
      <c r="DF233" s="432"/>
      <c r="DG233" s="432"/>
      <c r="DH233" s="432"/>
      <c r="DI233" s="432"/>
      <c r="DJ233" s="432"/>
      <c r="DK233" s="432"/>
      <c r="DL233" s="432"/>
      <c r="DM233" s="432"/>
      <c r="DN233" s="432"/>
      <c r="DO233" s="432"/>
      <c r="DP233" s="432"/>
      <c r="DQ233" s="432"/>
      <c r="DR233" s="432"/>
      <c r="DS233" s="432"/>
      <c r="DT233" s="432"/>
      <c r="DU233" s="432"/>
      <c r="DV233" s="432"/>
      <c r="DW233" s="432"/>
      <c r="DX233" s="432"/>
      <c r="DY233" s="432"/>
      <c r="DZ233" s="432"/>
      <c r="EA233" s="432"/>
      <c r="EB233" s="432"/>
      <c r="EC233" s="432"/>
      <c r="ED233" s="432"/>
      <c r="EE233" s="432"/>
      <c r="EF233" s="432"/>
    </row>
    <row r="234" spans="107:136" s="68" customFormat="1" ht="15" customHeight="1" x14ac:dyDescent="0.2">
      <c r="DC234" s="432">
        <f>+B163</f>
        <v>0</v>
      </c>
      <c r="DD234" s="432"/>
      <c r="DE234" s="432"/>
      <c r="DF234" s="432"/>
      <c r="DG234" s="432"/>
      <c r="DH234" s="432"/>
      <c r="DI234" s="432"/>
      <c r="DJ234" s="432"/>
      <c r="DK234" s="432"/>
      <c r="DL234" s="432"/>
      <c r="DM234" s="432"/>
      <c r="DN234" s="432"/>
      <c r="DO234" s="432"/>
      <c r="DP234" s="432"/>
      <c r="DQ234" s="432"/>
      <c r="DR234" s="432"/>
      <c r="DS234" s="432"/>
      <c r="DT234" s="432"/>
      <c r="DU234" s="432"/>
      <c r="DV234" s="432"/>
      <c r="DW234" s="432"/>
      <c r="DX234" s="432"/>
      <c r="DY234" s="432"/>
      <c r="DZ234" s="432"/>
      <c r="EA234" s="432"/>
      <c r="EB234" s="432"/>
      <c r="EC234" s="432"/>
      <c r="ED234" s="432"/>
      <c r="EE234" s="432"/>
      <c r="EF234" s="432"/>
    </row>
    <row r="235" spans="107:136" s="68" customFormat="1" ht="3.75" customHeight="1" x14ac:dyDescent="0.2"/>
    <row r="236" spans="107:136" s="68" customFormat="1" ht="24.65" customHeight="1" x14ac:dyDescent="0.2">
      <c r="DJ236" s="431" t="str">
        <f>試合情報とｻｲﾝ用①印刷!E8</f>
        <v>aaa</v>
      </c>
      <c r="DK236" s="431"/>
      <c r="DL236" s="431"/>
      <c r="DM236" s="431"/>
      <c r="DN236" s="431"/>
      <c r="DO236" s="431" t="str">
        <f>試合情報とｻｲﾝ用①印刷!E9</f>
        <v>bbb</v>
      </c>
      <c r="DP236" s="431"/>
      <c r="DQ236" s="431"/>
      <c r="DR236" s="431"/>
      <c r="DS236" s="431"/>
      <c r="DU236" s="384"/>
      <c r="DV236" s="384"/>
      <c r="DW236" s="384"/>
      <c r="DX236" s="384"/>
      <c r="DY236" s="384"/>
      <c r="DZ236" s="384"/>
      <c r="EA236" s="384"/>
      <c r="EB236" s="384"/>
      <c r="EC236" s="384"/>
      <c r="ED236" s="384"/>
      <c r="EE236" s="384"/>
      <c r="EF236" s="384"/>
    </row>
    <row r="237" spans="107:136" s="68" customFormat="1" ht="3.75" customHeight="1" x14ac:dyDescent="0.2"/>
    <row r="238" spans="107:136" s="68" customFormat="1" ht="24.75" customHeight="1" x14ac:dyDescent="0.2">
      <c r="DJ238" s="431" t="str">
        <f>試合情報とｻｲﾝ用①印刷!E10</f>
        <v>aaaa</v>
      </c>
      <c r="DK238" s="431"/>
      <c r="DL238" s="431"/>
      <c r="DM238" s="431"/>
      <c r="DN238" s="431"/>
      <c r="DO238" s="431" t="str">
        <f>試合情報とｻｲﾝ用①印刷!E11</f>
        <v>bbb</v>
      </c>
      <c r="DP238" s="431"/>
      <c r="DQ238" s="431"/>
      <c r="DR238" s="431"/>
      <c r="DS238" s="431"/>
      <c r="DU238" s="384"/>
      <c r="DV238" s="384"/>
      <c r="DW238" s="384"/>
      <c r="DX238" s="384"/>
      <c r="DY238" s="384"/>
      <c r="DZ238" s="384"/>
      <c r="EA238" s="384"/>
      <c r="EB238" s="384"/>
      <c r="EC238" s="384"/>
      <c r="ED238" s="384"/>
      <c r="EE238" s="384"/>
      <c r="EF238" s="384"/>
    </row>
    <row r="239" spans="107:136" s="68" customFormat="1" ht="3.75" customHeight="1" x14ac:dyDescent="0.2"/>
    <row r="240" spans="107:136" s="68" customFormat="1" ht="24.75" customHeight="1" x14ac:dyDescent="0.2">
      <c r="DJ240" s="431">
        <f>試合情報とｻｲﾝ用①印刷!E12</f>
        <v>0</v>
      </c>
      <c r="DK240" s="431"/>
      <c r="DL240" s="431"/>
      <c r="DM240" s="431"/>
      <c r="DN240" s="431"/>
      <c r="DO240" s="431">
        <f>試合情報とｻｲﾝ用①印刷!E13</f>
        <v>0</v>
      </c>
      <c r="DP240" s="431"/>
      <c r="DQ240" s="431"/>
      <c r="DR240" s="431"/>
      <c r="DS240" s="431"/>
      <c r="DU240" s="384"/>
      <c r="DV240" s="384"/>
      <c r="DW240" s="384"/>
      <c r="DX240" s="384"/>
      <c r="DY240" s="384"/>
      <c r="DZ240" s="384"/>
      <c r="EA240" s="384"/>
      <c r="EB240" s="384"/>
      <c r="EC240" s="384"/>
      <c r="ED240" s="384"/>
      <c r="EE240" s="384"/>
      <c r="EF240" s="384"/>
    </row>
    <row r="241" spans="2:132" s="68" customFormat="1" ht="9" customHeight="1" x14ac:dyDescent="0.2"/>
    <row r="242" spans="2:132" s="68" customFormat="1" ht="15.65" customHeight="1" x14ac:dyDescent="0.2">
      <c r="DC242" s="343"/>
      <c r="DD242" s="343"/>
      <c r="DE242" s="343"/>
      <c r="DF242" s="343"/>
      <c r="DG242" s="343"/>
      <c r="DH242" s="343"/>
      <c r="DI242" s="343"/>
      <c r="DJ242" s="343"/>
      <c r="DK242" s="343"/>
      <c r="DL242" s="343"/>
      <c r="DM242" s="343"/>
      <c r="DN242" s="343"/>
      <c r="DO242" s="343"/>
      <c r="DP242" s="343"/>
      <c r="DQ242" s="343"/>
      <c r="DR242" s="343"/>
      <c r="DS242" s="343"/>
      <c r="DT242" s="343"/>
      <c r="DU242" s="343"/>
      <c r="DV242" s="343"/>
      <c r="DW242" s="343"/>
      <c r="DX242" s="343"/>
      <c r="DY242" s="343"/>
      <c r="DZ242" s="343"/>
      <c r="EA242" s="343"/>
      <c r="EB242" s="343"/>
    </row>
    <row r="243" spans="2:132" s="68" customFormat="1" ht="3.75" customHeight="1" x14ac:dyDescent="0.2"/>
    <row r="244" spans="2:132" s="68" customFormat="1" ht="17.25" customHeight="1" x14ac:dyDescent="0.2"/>
    <row r="245" spans="2:132" ht="15" customHeight="1" x14ac:dyDescent="0.2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Y245"/>
      <c r="CD245" s="2"/>
      <c r="CF245" s="2"/>
      <c r="CG245" s="2"/>
      <c r="CH245" s="2"/>
      <c r="CI245" s="2"/>
      <c r="CJ245" s="2"/>
      <c r="CK245" s="2"/>
      <c r="CL245" s="2"/>
      <c r="CM245" s="2"/>
      <c r="CV245" s="68"/>
      <c r="CW245" s="68"/>
      <c r="CX245" s="68"/>
    </row>
    <row r="246" spans="2:132" ht="15" customHeight="1" x14ac:dyDescent="0.2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Y246"/>
      <c r="CD246" s="2"/>
      <c r="CF246" s="2"/>
      <c r="CG246" s="2"/>
      <c r="CH246" s="2"/>
      <c r="CI246" s="2"/>
      <c r="CJ246" s="2"/>
      <c r="CK246" s="2"/>
      <c r="CL246" s="2"/>
      <c r="CM246" s="2"/>
    </row>
    <row r="247" spans="2:132" ht="15" customHeight="1" x14ac:dyDescent="0.2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Y247"/>
      <c r="CD247" s="2"/>
      <c r="CF247" s="2"/>
      <c r="CG247" s="2"/>
      <c r="CH247" s="2"/>
      <c r="CI247" s="2"/>
      <c r="CJ247" s="2"/>
      <c r="CK247" s="2"/>
      <c r="CL247" s="2"/>
      <c r="CM247" s="2"/>
    </row>
    <row r="248" spans="2:132" ht="15" customHeight="1" x14ac:dyDescent="0.2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Y248"/>
      <c r="CD248" s="2"/>
      <c r="CF248" s="2"/>
      <c r="CG248" s="2"/>
      <c r="CH248" s="2"/>
      <c r="CI248" s="2"/>
      <c r="CJ248" s="2"/>
      <c r="CK248" s="2"/>
      <c r="CL248" s="2"/>
      <c r="CM248" s="2"/>
    </row>
    <row r="249" spans="2:132" ht="15" customHeight="1" x14ac:dyDescent="0.2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Y249"/>
      <c r="CD249" s="2"/>
      <c r="CF249" s="2"/>
      <c r="CG249" s="2"/>
      <c r="CH249" s="2"/>
      <c r="CI249" s="2"/>
      <c r="CJ249" s="2"/>
      <c r="CK249" s="2"/>
      <c r="CL249" s="2"/>
      <c r="CM249" s="2"/>
    </row>
    <row r="250" spans="2:132" ht="15" customHeight="1" x14ac:dyDescent="0.2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Y250"/>
      <c r="CD250" s="2"/>
      <c r="CF250" s="2"/>
      <c r="CG250" s="2"/>
      <c r="CH250" s="2"/>
      <c r="CI250" s="2"/>
      <c r="CJ250" s="2"/>
      <c r="CK250" s="2"/>
      <c r="CL250" s="2"/>
      <c r="CM250" s="2"/>
    </row>
    <row r="251" spans="2:132" ht="15" customHeight="1" x14ac:dyDescent="0.2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Y251"/>
      <c r="CD251" s="2"/>
      <c r="CF251" s="2"/>
      <c r="CG251" s="2"/>
      <c r="CH251" s="2"/>
      <c r="CI251" s="2"/>
      <c r="CJ251" s="2"/>
      <c r="CK251" s="2"/>
      <c r="CL251" s="2"/>
      <c r="CM251" s="2"/>
    </row>
    <row r="252" spans="2:132" ht="15" customHeight="1" x14ac:dyDescent="0.2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Y252"/>
      <c r="CD252" s="2"/>
      <c r="CF252" s="2"/>
      <c r="CG252" s="2"/>
      <c r="CH252" s="2"/>
      <c r="CI252" s="2"/>
      <c r="CJ252" s="2"/>
      <c r="CK252" s="2"/>
      <c r="CL252" s="2"/>
      <c r="CM252" s="2"/>
    </row>
    <row r="253" spans="2:132" ht="15" customHeight="1" x14ac:dyDescent="0.2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Y253"/>
      <c r="CD253" s="2"/>
      <c r="CF253" s="2"/>
      <c r="CG253" s="2"/>
      <c r="CH253" s="2"/>
      <c r="CI253" s="2"/>
      <c r="CJ253" s="2"/>
      <c r="CK253" s="2"/>
      <c r="CL253" s="2"/>
      <c r="CM253" s="2"/>
    </row>
    <row r="254" spans="2:132" ht="15" customHeight="1" x14ac:dyDescent="0.2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Y254"/>
      <c r="CD254" s="2"/>
      <c r="CF254" s="2"/>
      <c r="CG254" s="2"/>
      <c r="CH254" s="2"/>
      <c r="CI254" s="2"/>
      <c r="CJ254" s="2"/>
      <c r="CK254" s="2"/>
      <c r="CL254" s="2"/>
      <c r="CM254" s="2"/>
    </row>
    <row r="255" spans="2:132" ht="15" customHeight="1" x14ac:dyDescent="0.2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Y255"/>
      <c r="CD255" s="2"/>
      <c r="CF255" s="2"/>
      <c r="CG255" s="2"/>
      <c r="CH255" s="2"/>
      <c r="CI255" s="2"/>
      <c r="CJ255" s="2"/>
      <c r="CK255" s="2"/>
      <c r="CL255" s="2"/>
      <c r="CM255" s="2"/>
    </row>
    <row r="256" spans="2:132" ht="15" customHeight="1" x14ac:dyDescent="0.2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Y256"/>
      <c r="CD256" s="2"/>
      <c r="CF256" s="2"/>
      <c r="CG256" s="2"/>
      <c r="CH256" s="2"/>
      <c r="CI256" s="2"/>
      <c r="CJ256" s="2"/>
      <c r="CK256" s="2"/>
      <c r="CL256" s="2"/>
      <c r="CM256" s="2"/>
    </row>
    <row r="257" spans="2:91" ht="15" customHeight="1" x14ac:dyDescent="0.2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Y257"/>
      <c r="CD257" s="2"/>
      <c r="CF257" s="2"/>
      <c r="CG257" s="2"/>
      <c r="CH257" s="2"/>
      <c r="CI257" s="2"/>
      <c r="CJ257" s="2"/>
      <c r="CK257" s="2"/>
      <c r="CL257" s="2"/>
      <c r="CM257" s="2"/>
    </row>
    <row r="258" spans="2:91" ht="15" customHeight="1" x14ac:dyDescent="0.2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Y258"/>
      <c r="CD258" s="2"/>
      <c r="CF258" s="2"/>
      <c r="CG258" s="2"/>
      <c r="CH258" s="2"/>
      <c r="CI258" s="2"/>
      <c r="CJ258" s="2"/>
      <c r="CK258" s="2"/>
      <c r="CL258" s="2"/>
      <c r="CM258" s="2"/>
    </row>
    <row r="259" spans="2:91" ht="15" customHeight="1" x14ac:dyDescent="0.2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Y259"/>
      <c r="CD259" s="2"/>
      <c r="CF259" s="2"/>
      <c r="CG259" s="2"/>
      <c r="CH259" s="2"/>
      <c r="CI259" s="2"/>
      <c r="CJ259" s="2"/>
      <c r="CK259" s="2"/>
      <c r="CL259" s="2"/>
      <c r="CM259" s="2"/>
    </row>
    <row r="260" spans="2:91" ht="15" customHeight="1" x14ac:dyDescent="0.2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Y260"/>
      <c r="CD260" s="2"/>
      <c r="CF260" s="2"/>
      <c r="CG260" s="2"/>
      <c r="CH260" s="2"/>
      <c r="CI260" s="2"/>
      <c r="CJ260" s="2"/>
      <c r="CK260" s="2"/>
      <c r="CL260" s="2"/>
      <c r="CM260" s="2"/>
    </row>
    <row r="261" spans="2:91" ht="15" customHeight="1" x14ac:dyDescent="0.2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Y261"/>
      <c r="CD261" s="2"/>
      <c r="CF261" s="2"/>
      <c r="CG261" s="2"/>
      <c r="CH261" s="2"/>
      <c r="CI261" s="2"/>
      <c r="CJ261" s="2"/>
      <c r="CK261" s="2"/>
      <c r="CL261" s="2"/>
      <c r="CM261" s="2"/>
    </row>
    <row r="262" spans="2:91" ht="15" customHeight="1" x14ac:dyDescent="0.2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Y262"/>
      <c r="CD262" s="2"/>
      <c r="CF262" s="2"/>
      <c r="CG262" s="2"/>
      <c r="CH262" s="2"/>
      <c r="CI262" s="2"/>
      <c r="CJ262" s="2"/>
      <c r="CK262" s="2"/>
      <c r="CL262" s="2"/>
      <c r="CM262" s="2"/>
    </row>
    <row r="263" spans="2:91" ht="15" customHeight="1" x14ac:dyDescent="0.2">
      <c r="H263" s="2"/>
    </row>
    <row r="264" spans="2:91" ht="15" customHeight="1" x14ac:dyDescent="0.2">
      <c r="H264" s="2"/>
    </row>
    <row r="265" spans="2:91" ht="15" customHeight="1" x14ac:dyDescent="0.2">
      <c r="H265" s="2"/>
    </row>
    <row r="266" spans="2:91" ht="15" customHeight="1" x14ac:dyDescent="0.2">
      <c r="H266" s="2"/>
    </row>
    <row r="267" spans="2:91" ht="15" customHeight="1" x14ac:dyDescent="0.2">
      <c r="H267" s="2"/>
    </row>
    <row r="268" spans="2:91" ht="15" customHeight="1" x14ac:dyDescent="0.2">
      <c r="H268" s="2"/>
    </row>
    <row r="269" spans="2:91" ht="15" customHeight="1" x14ac:dyDescent="0.2">
      <c r="H269" s="2"/>
    </row>
    <row r="270" spans="2:91" ht="15" customHeight="1" x14ac:dyDescent="0.2">
      <c r="H270" s="2"/>
    </row>
    <row r="271" spans="2:91" ht="15" customHeight="1" x14ac:dyDescent="0.2">
      <c r="H271" s="2"/>
    </row>
    <row r="272" spans="2:91" ht="15" customHeight="1" x14ac:dyDescent="0.2">
      <c r="H272" s="2"/>
    </row>
    <row r="273" spans="8:8" ht="15" customHeight="1" x14ac:dyDescent="0.2">
      <c r="H273" s="2"/>
    </row>
    <row r="274" spans="8:8" ht="15" customHeight="1" x14ac:dyDescent="0.2">
      <c r="H274" s="2"/>
    </row>
    <row r="275" spans="8:8" ht="15" customHeight="1" x14ac:dyDescent="0.2">
      <c r="H275" s="2"/>
    </row>
    <row r="276" spans="8:8" ht="15" customHeight="1" x14ac:dyDescent="0.2">
      <c r="H276" s="2"/>
    </row>
    <row r="277" spans="8:8" ht="15" customHeight="1" x14ac:dyDescent="0.2">
      <c r="H277" s="2"/>
    </row>
    <row r="278" spans="8:8" ht="15" customHeight="1" x14ac:dyDescent="0.2">
      <c r="H278" s="2"/>
    </row>
    <row r="279" spans="8:8" ht="15" customHeight="1" x14ac:dyDescent="0.2">
      <c r="H279" s="2"/>
    </row>
  </sheetData>
  <sheetProtection algorithmName="SHA-512" hashValue="rGPV03vVpTmExUr0QCJ01xPcjA66XzUCQkwKRBuVO6gp7l6I/sq4P29+nco1sjbA+0UVwzFApu2kYAn5vHs6fQ==" saltValue="vAqbTzoWutKym3OkpEmWLw==" spinCount="100000" sheet="1" objects="1" scenarios="1" selectLockedCells="1" sort="0" autoFilter="0"/>
  <mergeCells count="215">
    <mergeCell ref="C1:G1"/>
    <mergeCell ref="K1:O1"/>
    <mergeCell ref="I8:K8"/>
    <mergeCell ref="N8:P8"/>
    <mergeCell ref="L8:M8"/>
    <mergeCell ref="B5:C6"/>
    <mergeCell ref="J5:K6"/>
    <mergeCell ref="R8:X8"/>
    <mergeCell ref="Y8:AE8"/>
    <mergeCell ref="Z26:Z30"/>
    <mergeCell ref="S26:S30"/>
    <mergeCell ref="DX189:DY190"/>
    <mergeCell ref="DZ189:EF190"/>
    <mergeCell ref="DQ194:DS194"/>
    <mergeCell ref="DT194:DV194"/>
    <mergeCell ref="DX194:DY194"/>
    <mergeCell ref="EA194:EB194"/>
    <mergeCell ref="Z50:Z54"/>
    <mergeCell ref="S50:S54"/>
    <mergeCell ref="Z74:Z78"/>
    <mergeCell ref="S74:S78"/>
    <mergeCell ref="Z98:Z102"/>
    <mergeCell ref="S98:S102"/>
    <mergeCell ref="ED200:EE200"/>
    <mergeCell ref="DC201:DF201"/>
    <mergeCell ref="DG201:DL201"/>
    <mergeCell ref="DM201:EB201"/>
    <mergeCell ref="EC201:EF201"/>
    <mergeCell ref="DQ195:DS195"/>
    <mergeCell ref="DT195:EF195"/>
    <mergeCell ref="DL197:DW197"/>
    <mergeCell ref="DD199:DQ199"/>
    <mergeCell ref="DR199:EE199"/>
    <mergeCell ref="DS202:DT202"/>
    <mergeCell ref="DW202:DX202"/>
    <mergeCell ref="DY202:DZ202"/>
    <mergeCell ref="EC202:ED202"/>
    <mergeCell ref="EE202:EF202"/>
    <mergeCell ref="DE202:DF202"/>
    <mergeCell ref="DG202:DH202"/>
    <mergeCell ref="DK202:DL202"/>
    <mergeCell ref="DM202:DN202"/>
    <mergeCell ref="DQ202:DR202"/>
    <mergeCell ref="DC203:DD203"/>
    <mergeCell ref="DE203:DF203"/>
    <mergeCell ref="DG203:DH203"/>
    <mergeCell ref="DI203:DJ203"/>
    <mergeCell ref="DK203:DL203"/>
    <mergeCell ref="EC205:EF206"/>
    <mergeCell ref="DI206:DJ206"/>
    <mergeCell ref="DK206:DL206"/>
    <mergeCell ref="DM206:DN206"/>
    <mergeCell ref="DU206:DV206"/>
    <mergeCell ref="DW206:DX206"/>
    <mergeCell ref="DW203:DX203"/>
    <mergeCell ref="DY203:DZ203"/>
    <mergeCell ref="EA203:EB203"/>
    <mergeCell ref="EC203:ED203"/>
    <mergeCell ref="EE203:EF203"/>
    <mergeCell ref="DM203:DN203"/>
    <mergeCell ref="DO203:DP203"/>
    <mergeCell ref="DQ203:DR203"/>
    <mergeCell ref="DS203:DT203"/>
    <mergeCell ref="DU203:DV203"/>
    <mergeCell ref="DY206:DZ206"/>
    <mergeCell ref="DG204:DH204"/>
    <mergeCell ref="DI204:DN204"/>
    <mergeCell ref="DU204:DZ204"/>
    <mergeCell ref="EA204:EB204"/>
    <mergeCell ref="DZ208:EA208"/>
    <mergeCell ref="DC209:DD209"/>
    <mergeCell ref="DE209:DJ209"/>
    <mergeCell ref="DK209:DL209"/>
    <mergeCell ref="DR209:DS209"/>
    <mergeCell ref="DT209:DY209"/>
    <mergeCell ref="DZ209:EA209"/>
    <mergeCell ref="DC208:DD208"/>
    <mergeCell ref="DE208:DJ208"/>
    <mergeCell ref="DK208:DL208"/>
    <mergeCell ref="DR208:DS208"/>
    <mergeCell ref="DT208:DY208"/>
    <mergeCell ref="DC205:DF206"/>
    <mergeCell ref="DG205:DH206"/>
    <mergeCell ref="EA205:EB206"/>
    <mergeCell ref="DZ210:EA210"/>
    <mergeCell ref="DC211:DD211"/>
    <mergeCell ref="DE211:DJ211"/>
    <mergeCell ref="DK211:DL211"/>
    <mergeCell ref="DR211:DS211"/>
    <mergeCell ref="DT211:DY211"/>
    <mergeCell ref="DZ211:EA211"/>
    <mergeCell ref="DC210:DD210"/>
    <mergeCell ref="DE210:DJ210"/>
    <mergeCell ref="DK210:DL210"/>
    <mergeCell ref="DR210:DS210"/>
    <mergeCell ref="DT210:DY210"/>
    <mergeCell ref="DZ212:EA212"/>
    <mergeCell ref="DC213:DD213"/>
    <mergeCell ref="DE213:DJ213"/>
    <mergeCell ref="DK213:DL213"/>
    <mergeCell ref="DR213:DS213"/>
    <mergeCell ref="DT213:DY213"/>
    <mergeCell ref="DZ213:EA213"/>
    <mergeCell ref="DC212:DD212"/>
    <mergeCell ref="DE212:DJ212"/>
    <mergeCell ref="DK212:DL212"/>
    <mergeCell ref="DR212:DS212"/>
    <mergeCell ref="DT212:DY212"/>
    <mergeCell ref="DZ214:EA214"/>
    <mergeCell ref="DC215:DD215"/>
    <mergeCell ref="DE215:DJ215"/>
    <mergeCell ref="DK215:DL215"/>
    <mergeCell ref="DR215:DS215"/>
    <mergeCell ref="DT215:DY215"/>
    <mergeCell ref="DZ215:EA215"/>
    <mergeCell ref="DC214:DD214"/>
    <mergeCell ref="DE214:DJ214"/>
    <mergeCell ref="DK214:DL214"/>
    <mergeCell ref="DR214:DS214"/>
    <mergeCell ref="DT214:DY214"/>
    <mergeCell ref="DZ216:EA216"/>
    <mergeCell ref="DC217:DD217"/>
    <mergeCell ref="DE217:DJ217"/>
    <mergeCell ref="DK217:DL217"/>
    <mergeCell ref="DR217:DS217"/>
    <mergeCell ref="DT217:DY217"/>
    <mergeCell ref="DZ217:EA217"/>
    <mergeCell ref="DC216:DD216"/>
    <mergeCell ref="DE216:DJ216"/>
    <mergeCell ref="DK216:DL216"/>
    <mergeCell ref="DR216:DS216"/>
    <mergeCell ref="DT216:DY216"/>
    <mergeCell ref="DZ218:EA218"/>
    <mergeCell ref="DC219:DD219"/>
    <mergeCell ref="DE219:DJ219"/>
    <mergeCell ref="DK219:DL219"/>
    <mergeCell ref="DR219:DS219"/>
    <mergeCell ref="DT219:DY219"/>
    <mergeCell ref="DZ219:EA219"/>
    <mergeCell ref="DC218:DD218"/>
    <mergeCell ref="DE218:DJ218"/>
    <mergeCell ref="DK218:DL218"/>
    <mergeCell ref="DR218:DS218"/>
    <mergeCell ref="DT218:DY218"/>
    <mergeCell ref="DZ220:EA220"/>
    <mergeCell ref="DC221:DD221"/>
    <mergeCell ref="DE221:DJ221"/>
    <mergeCell ref="DK221:DL221"/>
    <mergeCell ref="DR221:DS221"/>
    <mergeCell ref="DT221:DY221"/>
    <mergeCell ref="DZ221:EA221"/>
    <mergeCell ref="DC220:DD220"/>
    <mergeCell ref="DE220:DJ220"/>
    <mergeCell ref="DK220:DL220"/>
    <mergeCell ref="DR220:DS220"/>
    <mergeCell ref="DT220:DY220"/>
    <mergeCell ref="DZ222:EA222"/>
    <mergeCell ref="DC223:DD223"/>
    <mergeCell ref="DE223:DJ223"/>
    <mergeCell ref="DK223:DL223"/>
    <mergeCell ref="DR223:DS223"/>
    <mergeCell ref="DT223:DY223"/>
    <mergeCell ref="DZ223:EA223"/>
    <mergeCell ref="DC222:DD222"/>
    <mergeCell ref="DE222:DJ222"/>
    <mergeCell ref="DK222:DL222"/>
    <mergeCell ref="DR222:DS222"/>
    <mergeCell ref="DT222:DY222"/>
    <mergeCell ref="DZ224:EA224"/>
    <mergeCell ref="DC225:DD225"/>
    <mergeCell ref="DE225:DL225"/>
    <mergeCell ref="DR225:DS225"/>
    <mergeCell ref="DT225:EA225"/>
    <mergeCell ref="DC224:DD224"/>
    <mergeCell ref="DE224:DJ224"/>
    <mergeCell ref="DK224:DL224"/>
    <mergeCell ref="DR224:DS224"/>
    <mergeCell ref="DT224:DY224"/>
    <mergeCell ref="DE231:DM231"/>
    <mergeCell ref="DN231:DU231"/>
    <mergeCell ref="DV231:ED231"/>
    <mergeCell ref="DC226:DD226"/>
    <mergeCell ref="DE226:DL226"/>
    <mergeCell ref="DR226:DS226"/>
    <mergeCell ref="DT226:EA226"/>
    <mergeCell ref="DC227:DD227"/>
    <mergeCell ref="DE227:DL227"/>
    <mergeCell ref="DR227:DS227"/>
    <mergeCell ref="DT227:EA227"/>
    <mergeCell ref="DE229:DL229"/>
    <mergeCell ref="DT229:EA229"/>
    <mergeCell ref="DC242:EB242"/>
    <mergeCell ref="A162:A163"/>
    <mergeCell ref="B162:N162"/>
    <mergeCell ref="B163:N163"/>
    <mergeCell ref="DJ238:DN238"/>
    <mergeCell ref="DO238:DS238"/>
    <mergeCell ref="DU238:DZ238"/>
    <mergeCell ref="EA238:EF238"/>
    <mergeCell ref="DJ240:DN240"/>
    <mergeCell ref="DO240:DS240"/>
    <mergeCell ref="DU240:DZ240"/>
    <mergeCell ref="EA240:EF240"/>
    <mergeCell ref="EE231:EF231"/>
    <mergeCell ref="DC233:EF233"/>
    <mergeCell ref="DC234:EF234"/>
    <mergeCell ref="DJ236:DN236"/>
    <mergeCell ref="DO236:DS236"/>
    <mergeCell ref="DU236:DZ236"/>
    <mergeCell ref="EA236:EF236"/>
    <mergeCell ref="DC228:DD228"/>
    <mergeCell ref="DE228:DL228"/>
    <mergeCell ref="DR228:DS228"/>
    <mergeCell ref="DT228:EA228"/>
    <mergeCell ref="DC231:DD231"/>
  </mergeCells>
  <phoneticPr fontId="1"/>
  <conditionalFormatting sqref="D10:D155 G10:G155">
    <cfRule type="cellIs" dxfId="35" priority="59" operator="equal">
      <formula>"得点"</formula>
    </cfRule>
    <cfRule type="cellIs" dxfId="34" priority="24" operator="equal">
      <formula>"失格"</formula>
    </cfRule>
    <cfRule type="cellIs" dxfId="33" priority="23" operator="equal">
      <formula>"失格報告書"</formula>
    </cfRule>
    <cfRule type="cellIs" dxfId="32" priority="58" operator="equal">
      <formula>"警告"</formula>
    </cfRule>
    <cfRule type="cellIs" dxfId="31" priority="57" operator="equal">
      <formula>"7m得点"</formula>
    </cfRule>
    <cfRule type="cellIs" dxfId="30" priority="56" operator="equal">
      <formula>"退場"</formula>
    </cfRule>
    <cfRule type="cellIs" dxfId="29" priority="64" operator="equal">
      <formula>"タイムアウト"</formula>
    </cfRule>
  </conditionalFormatting>
  <conditionalFormatting sqref="H6 P6">
    <cfRule type="cellIs" dxfId="28" priority="53" operator="greaterThan">
      <formula>3</formula>
    </cfRule>
  </conditionalFormatting>
  <conditionalFormatting sqref="T10:T30 AA10:AA30">
    <cfRule type="cellIs" dxfId="27" priority="18" operator="equal">
      <formula>1</formula>
    </cfRule>
    <cfRule type="cellIs" dxfId="26" priority="19" operator="equal">
      <formula>1</formula>
    </cfRule>
    <cfRule type="cellIs" dxfId="25" priority="20" operator="greaterThan">
      <formula>2</formula>
    </cfRule>
  </conditionalFormatting>
  <conditionalFormatting sqref="T34:T54 AA34:AA54">
    <cfRule type="cellIs" dxfId="24" priority="14" operator="equal">
      <formula>1</formula>
    </cfRule>
    <cfRule type="cellIs" dxfId="23" priority="13" operator="equal">
      <formula>1</formula>
    </cfRule>
    <cfRule type="cellIs" dxfId="22" priority="15" operator="greaterThan">
      <formula>2</formula>
    </cfRule>
  </conditionalFormatting>
  <conditionalFormatting sqref="T58:T78 AA58:AA78">
    <cfRule type="cellIs" dxfId="21" priority="8" operator="equal">
      <formula>1</formula>
    </cfRule>
    <cfRule type="cellIs" dxfId="20" priority="9" operator="equal">
      <formula>1</formula>
    </cfRule>
    <cfRule type="cellIs" dxfId="19" priority="10" operator="greaterThan">
      <formula>2</formula>
    </cfRule>
  </conditionalFormatting>
  <conditionalFormatting sqref="T82:T102 AA82:AA102">
    <cfRule type="cellIs" dxfId="18" priority="3" operator="equal">
      <formula>1</formula>
    </cfRule>
    <cfRule type="cellIs" dxfId="17" priority="4" operator="equal">
      <formula>1</formula>
    </cfRule>
    <cfRule type="cellIs" dxfId="16" priority="5" operator="greaterThan">
      <formula>2</formula>
    </cfRule>
  </conditionalFormatting>
  <conditionalFormatting sqref="U10:U25 AB10:AB25">
    <cfRule type="cellIs" dxfId="15" priority="49" operator="greaterThan">
      <formula>3</formula>
    </cfRule>
  </conditionalFormatting>
  <conditionalFormatting sqref="U34:U49 AB34:AB49">
    <cfRule type="cellIs" dxfId="14" priority="42" operator="greaterThan">
      <formula>3</formula>
    </cfRule>
  </conditionalFormatting>
  <conditionalFormatting sqref="U58:U73 AB58:AB73">
    <cfRule type="cellIs" dxfId="13" priority="35" operator="greaterThan">
      <formula>3</formula>
    </cfRule>
  </conditionalFormatting>
  <conditionalFormatting sqref="U82:U97 AB82:AB97">
    <cfRule type="cellIs" dxfId="12" priority="28" operator="greaterThan">
      <formula>3</formula>
    </cfRule>
  </conditionalFormatting>
  <conditionalFormatting sqref="V10:V30 AC10:AC30">
    <cfRule type="cellIs" dxfId="11" priority="17" operator="greaterThan">
      <formula>1</formula>
    </cfRule>
  </conditionalFormatting>
  <conditionalFormatting sqref="V34:V54 AC34:AC54">
    <cfRule type="cellIs" dxfId="10" priority="12" operator="greaterThan">
      <formula>1</formula>
    </cfRule>
  </conditionalFormatting>
  <conditionalFormatting sqref="V58:V78 AC58:AC78">
    <cfRule type="cellIs" dxfId="9" priority="7" operator="greaterThan">
      <formula>1</formula>
    </cfRule>
  </conditionalFormatting>
  <conditionalFormatting sqref="V82:V102 AC82:AC102">
    <cfRule type="cellIs" dxfId="8" priority="2" operator="greaterThan">
      <formula>1</formula>
    </cfRule>
  </conditionalFormatting>
  <conditionalFormatting sqref="W10:W25 AD10:AD25">
    <cfRule type="cellIs" dxfId="7" priority="47" operator="greaterThan">
      <formula>1</formula>
    </cfRule>
  </conditionalFormatting>
  <conditionalFormatting sqref="W10:W30 AD10:AD30">
    <cfRule type="cellIs" dxfId="6" priority="16" operator="equal">
      <formula>1</formula>
    </cfRule>
  </conditionalFormatting>
  <conditionalFormatting sqref="W34:W49 AD34:AD49">
    <cfRule type="cellIs" dxfId="5" priority="40" operator="greaterThan">
      <formula>1</formula>
    </cfRule>
  </conditionalFormatting>
  <conditionalFormatting sqref="W34:W54 AD34:AD54">
    <cfRule type="cellIs" dxfId="4" priority="11" operator="equal">
      <formula>1</formula>
    </cfRule>
  </conditionalFormatting>
  <conditionalFormatting sqref="W58:W73 AD58:AD73">
    <cfRule type="cellIs" dxfId="3" priority="33" operator="greaterThan">
      <formula>1</formula>
    </cfRule>
  </conditionalFormatting>
  <conditionalFormatting sqref="W58:W78 AD58:AD78">
    <cfRule type="cellIs" dxfId="2" priority="6" operator="equal">
      <formula>1</formula>
    </cfRule>
  </conditionalFormatting>
  <conditionalFormatting sqref="W82:W97 AD82:AD97">
    <cfRule type="cellIs" dxfId="1" priority="26" operator="greaterThan">
      <formula>1</formula>
    </cfRule>
  </conditionalFormatting>
  <conditionalFormatting sqref="W82:W102 AD82:AD102">
    <cfRule type="cellIs" dxfId="0" priority="1" operator="equal">
      <formula>1</formula>
    </cfRule>
  </conditionalFormatting>
  <dataValidations count="8">
    <dataValidation type="list" imeMode="disabled" allowBlank="1" showInputMessage="1" showErrorMessage="1" sqref="D12:D155 D10 G10:G155" xr:uid="{00000000-0002-0000-0100-000000000000}">
      <formula1>"得点,7m得点,7m失敗,警告,退場,タイムアウト,失格,失格報告書"</formula1>
    </dataValidation>
    <dataValidation type="list" allowBlank="1" showInputMessage="1" showErrorMessage="1" sqref="AH32 F6:F7 N6:N7" xr:uid="{00000000-0002-0000-0100-000001000000}">
      <formula1>",前,後"</formula1>
    </dataValidation>
    <dataValidation type="list" imeMode="disabled" allowBlank="1" showInputMessage="1" showErrorMessage="1" sqref="B10 B12:B155" xr:uid="{00000000-0002-0000-0100-000002000000}">
      <formula1>"+c1,+k1,period"</formula1>
    </dataValidation>
    <dataValidation imeMode="disabled" allowBlank="1" showInputMessage="1" showErrorMessage="1" sqref="C10:C155 AE16:AG16 D6:E6 G6 L6:M6 O6 X16 X18 X20 X22 X24:X26 X28 AE28:AG28 AE24:AG26 AE22:AG22 AE20:AG20 AE18:AG18 F10:F155" xr:uid="{00000000-0002-0000-0100-000003000000}"/>
    <dataValidation imeMode="off" allowBlank="1" showInputMessage="1" showErrorMessage="1" sqref="E10:E155" xr:uid="{00000000-0002-0000-0100-000004000000}"/>
    <dataValidation type="list" imeMode="disabled" allowBlank="1" showInputMessage="1" sqref="B11" xr:uid="{00000000-0002-0000-0100-000005000000}">
      <formula1>"+c1,+k1,period"</formula1>
    </dataValidation>
    <dataValidation type="list" imeMode="disabled" allowBlank="1" showInputMessage="1" sqref="D11" xr:uid="{00000000-0002-0000-0100-000006000000}">
      <formula1>"得点,7m得点,7m失敗,警告,退場,タイムアウト,失格,失格報告書"</formula1>
    </dataValidation>
    <dataValidation type="list" allowBlank="1" showInputMessage="1" showErrorMessage="1" sqref="DI189:DI195 DN189:DN192" xr:uid="{00000000-0002-0000-0100-000007000000}">
      <formula1>",○"</formula1>
    </dataValidation>
  </dataValidations>
  <pageMargins left="0.70866141732283472" right="0.59055118110236227" top="0.59055118110236227" bottom="0.31496062992125984" header="0.31496062992125984" footer="0.31496062992125984"/>
  <pageSetup paperSize="9" orientation="portrait" horizontalDpi="4294967293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E56"/>
  <sheetViews>
    <sheetView zoomScaleNormal="100" workbookViewId="0">
      <selection activeCell="K6" sqref="K6"/>
    </sheetView>
  </sheetViews>
  <sheetFormatPr defaultColWidth="3" defaultRowHeight="18.75" customHeight="1" x14ac:dyDescent="0.2"/>
  <cols>
    <col min="1" max="1" width="3.453125" style="68" customWidth="1"/>
    <col min="2" max="2" width="2.453125" style="68" customWidth="1"/>
    <col min="3" max="15" width="3" style="68"/>
    <col min="16" max="16" width="3" style="68" customWidth="1"/>
    <col min="17" max="17" width="0.453125" style="68" customWidth="1"/>
    <col min="18" max="18" width="2.453125" style="68" customWidth="1"/>
    <col min="19" max="29" width="3" style="68"/>
    <col min="30" max="30" width="3" style="68" customWidth="1"/>
    <col min="31" max="31" width="3" style="68"/>
    <col min="32" max="32" width="1" style="68" customWidth="1"/>
    <col min="33" max="16384" width="3" style="68"/>
  </cols>
  <sheetData>
    <row r="1" spans="1:31" ht="17.25" customHeight="1" x14ac:dyDescent="0.2">
      <c r="G1" s="69" t="str">
        <f>IF(試合情報とｻｲﾝ用①印刷!I3="","",試合情報とｻｲﾝ用①印刷!I3)</f>
        <v/>
      </c>
      <c r="H1" s="45" t="s">
        <v>11</v>
      </c>
      <c r="I1" s="45"/>
      <c r="K1" s="45"/>
      <c r="L1" s="69" t="str">
        <f>IF(試合情報とｻｲﾝ用①印刷!I11="","",試合情報とｻｲﾝ用①印刷!I11)</f>
        <v/>
      </c>
      <c r="M1" s="45" t="s">
        <v>10</v>
      </c>
      <c r="N1" s="45"/>
      <c r="O1" s="45"/>
      <c r="P1" s="45"/>
      <c r="Q1" s="45"/>
      <c r="R1" s="45"/>
      <c r="S1" s="69" t="str">
        <f>IF(試合情報とｻｲﾝ用①印刷!E3="男子","○","")</f>
        <v>○</v>
      </c>
      <c r="T1" s="45" t="s">
        <v>5</v>
      </c>
      <c r="U1" s="45"/>
      <c r="V1" s="45"/>
      <c r="W1" s="400" t="s">
        <v>16</v>
      </c>
      <c r="X1" s="401"/>
      <c r="Y1" s="506" t="str">
        <f>IF(試合情報とｻｲﾝ用①印刷!B5="","",試合情報とｻｲﾝ用①印刷!B5)</f>
        <v>Ａ５</v>
      </c>
      <c r="Z1" s="507"/>
      <c r="AA1" s="507"/>
      <c r="AB1" s="507"/>
      <c r="AC1" s="507"/>
      <c r="AD1" s="507"/>
      <c r="AE1" s="508"/>
    </row>
    <row r="2" spans="1:31" ht="17.25" customHeight="1" x14ac:dyDescent="0.2">
      <c r="A2" s="45" t="s">
        <v>0</v>
      </c>
      <c r="G2" s="69" t="str">
        <f>IF(試合情報とｻｲﾝ用①印刷!I4="","",試合情報とｻｲﾝ用①印刷!I4)</f>
        <v>○</v>
      </c>
      <c r="H2" s="45" t="s">
        <v>7</v>
      </c>
      <c r="I2" s="45"/>
      <c r="K2" s="45"/>
      <c r="L2" s="69" t="str">
        <f>IF(試合情報とｻｲﾝ用①印刷!I12="","",試合情報とｻｲﾝ用①印刷!I12)</f>
        <v>○</v>
      </c>
      <c r="M2" s="45" t="s">
        <v>3</v>
      </c>
      <c r="N2" s="45"/>
      <c r="O2" s="45"/>
      <c r="P2" s="45"/>
      <c r="Q2" s="45"/>
      <c r="R2" s="45"/>
      <c r="S2" s="69" t="str">
        <f>IF(試合情報とｻｲﾝ用①印刷!E3="女子","○","")</f>
        <v/>
      </c>
      <c r="T2" s="45" t="s">
        <v>6</v>
      </c>
      <c r="U2" s="45"/>
      <c r="V2" s="45"/>
      <c r="W2" s="402"/>
      <c r="X2" s="403"/>
      <c r="Y2" s="509"/>
      <c r="Z2" s="510"/>
      <c r="AA2" s="510"/>
      <c r="AB2" s="510"/>
      <c r="AC2" s="510"/>
      <c r="AD2" s="510"/>
      <c r="AE2" s="511"/>
    </row>
    <row r="3" spans="1:31" ht="17.25" customHeight="1" x14ac:dyDescent="0.2">
      <c r="A3" s="45" t="s">
        <v>1</v>
      </c>
      <c r="G3" s="69" t="str">
        <f>IF(試合情報とｻｲﾝ用①印刷!I5="","",試合情報とｻｲﾝ用①印刷!I5)</f>
        <v/>
      </c>
      <c r="H3" s="45" t="s">
        <v>8</v>
      </c>
      <c r="I3" s="45"/>
      <c r="K3" s="45"/>
      <c r="L3" s="69" t="str">
        <f>IF(試合情報とｻｲﾝ用①印刷!I13="","",試合情報とｻｲﾝ用①印刷!I13)</f>
        <v/>
      </c>
      <c r="M3" s="45" t="s">
        <v>4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31" ht="17.25" customHeight="1" x14ac:dyDescent="0.2">
      <c r="A4" s="45" t="s">
        <v>2</v>
      </c>
      <c r="G4" s="69" t="str">
        <f>IF(試合情報とｻｲﾝ用①印刷!I6="","",試合情報とｻｲﾝ用①印刷!I6)</f>
        <v/>
      </c>
      <c r="H4" s="45" t="s">
        <v>12</v>
      </c>
      <c r="I4" s="45"/>
      <c r="K4" s="45"/>
      <c r="L4" s="69" t="str">
        <f>IF(試合情報とｻｲﾝ用①印刷!I14="","",試合情報とｻｲﾝ用①印刷!I14)</f>
        <v/>
      </c>
      <c r="M4" s="45" t="str">
        <f>IF(試合情報とｻｲﾝ用①印刷!J14="","",試合情報とｻｲﾝ用①印刷!J14)</f>
        <v/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31" ht="17.25" customHeight="1" x14ac:dyDescent="0.2">
      <c r="G5" s="69" t="str">
        <f>IF(試合情報とｻｲﾝ用①印刷!I7="","",試合情報とｻｲﾝ用①印刷!I7)</f>
        <v/>
      </c>
      <c r="H5" s="45" t="s">
        <v>13</v>
      </c>
      <c r="I5" s="45"/>
      <c r="L5" s="70"/>
    </row>
    <row r="6" spans="1:31" ht="17.25" customHeight="1" x14ac:dyDescent="0.2">
      <c r="G6" s="69" t="str">
        <f>IF(試合情報とｻｲﾝ用①印刷!I8="","",試合情報とｻｲﾝ用①印刷!I8)</f>
        <v/>
      </c>
      <c r="H6" s="45" t="s">
        <v>9</v>
      </c>
      <c r="I6" s="45"/>
      <c r="O6" s="296" t="s">
        <v>23</v>
      </c>
      <c r="P6" s="298"/>
      <c r="Q6" s="299"/>
      <c r="R6" s="394"/>
      <c r="S6" s="410">
        <f ca="1">試合情報とｻｲﾝ用①印刷!B1</f>
        <v>45141</v>
      </c>
      <c r="T6" s="411"/>
      <c r="U6" s="411"/>
      <c r="V6" s="71" t="s">
        <v>24</v>
      </c>
      <c r="W6" s="412">
        <f ca="1">試合情報とｻｲﾝ用①印刷!B2</f>
        <v>45141</v>
      </c>
      <c r="X6" s="412"/>
      <c r="Y6" s="71" t="s">
        <v>25</v>
      </c>
      <c r="Z6" s="413">
        <f ca="1">試合情報とｻｲﾝ用①印刷!B3</f>
        <v>45141</v>
      </c>
      <c r="AA6" s="413"/>
      <c r="AB6" s="71" t="s">
        <v>26</v>
      </c>
      <c r="AC6" s="112" t="s">
        <v>27</v>
      </c>
      <c r="AD6" s="71" t="str">
        <f ca="1">試合情報とｻｲﾝ用①印刷!B4</f>
        <v>木</v>
      </c>
      <c r="AE6" s="113" t="s">
        <v>28</v>
      </c>
    </row>
    <row r="7" spans="1:31" ht="17.25" customHeight="1" x14ac:dyDescent="0.2">
      <c r="G7" s="69" t="str">
        <f>IF(試合情報とｻｲﾝ用①印刷!I9="","",試合情報とｻｲﾝ用①印刷!I9)</f>
        <v/>
      </c>
      <c r="H7" s="45" t="str">
        <f>IF(試合情報とｻｲﾝ用①印刷!J9="","",試合情報とｻｲﾝ用①印刷!J9)</f>
        <v/>
      </c>
      <c r="I7" s="45"/>
      <c r="O7" s="296" t="s">
        <v>15</v>
      </c>
      <c r="P7" s="298"/>
      <c r="Q7" s="299"/>
      <c r="R7" s="394"/>
      <c r="S7" s="395" t="str">
        <f>試合情報とｻｲﾝ用①印刷!E2</f>
        <v>平成30年度第57回西日本学生ハンドボール選手権大会</v>
      </c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6"/>
    </row>
    <row r="8" spans="1:31" ht="7.5" customHeight="1" x14ac:dyDescent="0.2"/>
    <row r="9" spans="1:31" ht="18.75" customHeight="1" x14ac:dyDescent="0.2">
      <c r="J9" s="397" t="s">
        <v>14</v>
      </c>
      <c r="K9" s="397"/>
      <c r="L9" s="397"/>
      <c r="M9" s="397"/>
      <c r="N9" s="397"/>
      <c r="O9" s="397"/>
      <c r="P9" s="397"/>
      <c r="Q9" s="397"/>
      <c r="R9" s="397"/>
      <c r="S9" s="397"/>
      <c r="T9" s="397"/>
      <c r="U9" s="397"/>
      <c r="V9" s="397"/>
    </row>
    <row r="10" spans="1:31" ht="3.75" customHeight="1" x14ac:dyDescent="0.2"/>
    <row r="11" spans="1:31" ht="22.5" customHeight="1" x14ac:dyDescent="0.2">
      <c r="A11" s="114" t="s">
        <v>18</v>
      </c>
      <c r="B11" s="398" t="str">
        <f>試合情報とｻｲﾝ用①印刷!C8</f>
        <v>aaa</v>
      </c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 t="str">
        <f>試合情報とｻｲﾝ用①印刷!C10</f>
        <v>bbb</v>
      </c>
      <c r="Q11" s="399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98"/>
      <c r="AC11" s="398"/>
      <c r="AD11" s="398"/>
      <c r="AE11" s="114" t="s">
        <v>19</v>
      </c>
    </row>
    <row r="12" spans="1:31" ht="9" customHeight="1" x14ac:dyDescent="0.2">
      <c r="A12" s="72" t="s">
        <v>20</v>
      </c>
      <c r="B12" s="73"/>
      <c r="C12" s="73"/>
      <c r="D12" s="74"/>
      <c r="E12" s="72" t="s">
        <v>21</v>
      </c>
      <c r="F12" s="73"/>
      <c r="G12" s="73"/>
      <c r="H12" s="73"/>
      <c r="I12" s="73"/>
      <c r="J12" s="74"/>
      <c r="K12" s="72" t="s">
        <v>22</v>
      </c>
      <c r="L12" s="73"/>
      <c r="M12" s="73"/>
      <c r="N12" s="73"/>
      <c r="O12" s="73"/>
      <c r="P12" s="73"/>
      <c r="Q12" s="120"/>
      <c r="R12" s="73"/>
      <c r="S12" s="73"/>
      <c r="T12" s="73"/>
      <c r="U12" s="73"/>
      <c r="V12" s="73"/>
      <c r="W12" s="73"/>
      <c r="X12" s="73"/>
      <c r="Y12" s="73"/>
      <c r="Z12" s="73"/>
      <c r="AA12" s="74"/>
      <c r="AB12" s="72"/>
      <c r="AC12" s="383" t="s">
        <v>29</v>
      </c>
      <c r="AD12" s="383"/>
      <c r="AE12" s="74"/>
    </row>
    <row r="13" spans="1:31" ht="16.5" customHeight="1" thickBot="1" x14ac:dyDescent="0.25">
      <c r="A13" s="366" t="str">
        <f>試合情報とｻｲﾝ用①印刷!E5</f>
        <v>山口県</v>
      </c>
      <c r="B13" s="364"/>
      <c r="C13" s="384"/>
      <c r="D13" s="385"/>
      <c r="E13" s="386" t="str">
        <f>試合情報とｻｲﾝ用①印刷!E6</f>
        <v>周南市</v>
      </c>
      <c r="F13" s="384"/>
      <c r="G13" s="364"/>
      <c r="H13" s="364"/>
      <c r="I13" s="384"/>
      <c r="J13" s="385"/>
      <c r="K13" s="387" t="str">
        <f>試合情報とｻｲﾝ用①印刷!E1</f>
        <v>キリンビバレッジ周南総合スポーツセンター</v>
      </c>
      <c r="L13" s="388"/>
      <c r="M13" s="389"/>
      <c r="N13" s="389"/>
      <c r="O13" s="388"/>
      <c r="P13" s="388"/>
      <c r="Q13" s="388"/>
      <c r="R13" s="388"/>
      <c r="S13" s="388"/>
      <c r="T13" s="389"/>
      <c r="U13" s="389"/>
      <c r="V13" s="388"/>
      <c r="W13" s="388"/>
      <c r="X13" s="388"/>
      <c r="Y13" s="388"/>
      <c r="Z13" s="389"/>
      <c r="AA13" s="390"/>
      <c r="AB13" s="391" t="str">
        <f>試合情報とｻｲﾝ用①印刷!E4&amp;試合情報とｻｲﾝ用①印刷!F4</f>
        <v>予選リーグ</v>
      </c>
      <c r="AC13" s="392"/>
      <c r="AD13" s="392"/>
      <c r="AE13" s="393"/>
    </row>
    <row r="14" spans="1:31" ht="13.5" customHeight="1" x14ac:dyDescent="0.2">
      <c r="A14" s="75"/>
      <c r="B14" s="70"/>
      <c r="C14" s="334" t="s">
        <v>18</v>
      </c>
      <c r="D14" s="335"/>
      <c r="E14" s="334" t="s">
        <v>19</v>
      </c>
      <c r="F14" s="335"/>
      <c r="G14" s="70"/>
      <c r="H14" s="70"/>
      <c r="I14" s="334" t="s">
        <v>18</v>
      </c>
      <c r="J14" s="335"/>
      <c r="K14" s="334" t="s">
        <v>19</v>
      </c>
      <c r="L14" s="335"/>
      <c r="M14" s="70"/>
      <c r="N14" s="70"/>
      <c r="O14" s="334" t="s">
        <v>18</v>
      </c>
      <c r="P14" s="335"/>
      <c r="Q14" s="380" t="s">
        <v>19</v>
      </c>
      <c r="R14" s="381"/>
      <c r="S14" s="382"/>
      <c r="T14" s="70"/>
      <c r="U14" s="70"/>
      <c r="V14" s="334" t="s">
        <v>18</v>
      </c>
      <c r="W14" s="335"/>
      <c r="X14" s="334" t="s">
        <v>19</v>
      </c>
      <c r="Y14" s="335"/>
      <c r="Z14" s="70"/>
      <c r="AA14" s="70"/>
      <c r="AB14" s="334" t="s">
        <v>18</v>
      </c>
      <c r="AC14" s="335"/>
      <c r="AD14" s="334" t="s">
        <v>19</v>
      </c>
      <c r="AE14" s="335"/>
    </row>
    <row r="15" spans="1:31" ht="27.65" customHeight="1" thickBot="1" x14ac:dyDescent="0.25">
      <c r="A15" s="356" t="s">
        <v>30</v>
      </c>
      <c r="B15" s="357"/>
      <c r="C15" s="504">
        <f>IF(入力とｽｺｱのみ①重ね印刷!B3="","",入力とｽｺｱのみ①重ね印刷!B3)</f>
        <v>4</v>
      </c>
      <c r="D15" s="505"/>
      <c r="E15" s="367">
        <f>IF(入力とｽｺｱのみ①重ね印刷!J3="","",入力とｽｺｱのみ①重ね印刷!J3)</f>
        <v>3</v>
      </c>
      <c r="F15" s="368"/>
      <c r="G15" s="362" t="s">
        <v>31</v>
      </c>
      <c r="H15" s="363"/>
      <c r="I15" s="367">
        <f>入力とｽｺｱのみ①重ね印刷!H1</f>
        <v>4</v>
      </c>
      <c r="J15" s="368"/>
      <c r="K15" s="367">
        <f>入力とｽｺｱのみ①重ね印刷!J1</f>
        <v>3</v>
      </c>
      <c r="L15" s="368"/>
      <c r="M15" s="371" t="s">
        <v>32</v>
      </c>
      <c r="N15" s="372"/>
      <c r="O15" s="367" t="str">
        <f>IF(入力とｽｺｱのみ①重ね印刷!D3="","",入力とｽｺｱのみ①重ね印刷!D3+入力とｽｺｱのみ①重ね印刷!E3)</f>
        <v/>
      </c>
      <c r="P15" s="368"/>
      <c r="Q15" s="373" t="str">
        <f>IF(入力とｽｺｱのみ①重ね印刷!L3="","",入力とｽｺｱのみ①重ね印刷!L3+入力とｽｺｱのみ①重ね印刷!M3)</f>
        <v/>
      </c>
      <c r="R15" s="375"/>
      <c r="S15" s="374"/>
      <c r="T15" s="371" t="s">
        <v>33</v>
      </c>
      <c r="U15" s="372"/>
      <c r="V15" s="367" t="str">
        <f>IF(入力とｽｺｱのみ①重ね印刷!F3="","",入力とｽｺｱのみ①重ね印刷!F3+入力とｽｺｱのみ①重ね印刷!G3)</f>
        <v/>
      </c>
      <c r="W15" s="368"/>
      <c r="X15" s="367" t="str">
        <f>IF(入力とｽｺｱのみ①重ね印刷!N3="","",入力とｽｺｱのみ①重ね印刷!N3+入力とｽｺｱのみ①重ね印刷!O3)</f>
        <v/>
      </c>
      <c r="Y15" s="368"/>
      <c r="Z15" s="369" t="s">
        <v>34</v>
      </c>
      <c r="AA15" s="370"/>
      <c r="AB15" s="367" t="str">
        <f>IF(入力とｽｺｱのみ①重ね印刷!H3=0,"0",IF(入力とｽｺｱのみ①重ね印刷!H3="","",入力とｽｺｱのみ①重ね印刷!H3))</f>
        <v/>
      </c>
      <c r="AC15" s="368"/>
      <c r="AD15" s="367" t="str">
        <f>IF(入力とｽｺｱのみ①重ね印刷!P3=0,"0",IF(入力とｽｺｱのみ①重ね印刷!P3="","",入力とｽｺｱのみ①重ね印刷!P3))</f>
        <v/>
      </c>
      <c r="AE15" s="368"/>
    </row>
    <row r="16" spans="1:31" ht="13.5" customHeight="1" x14ac:dyDescent="0.2">
      <c r="A16" s="76"/>
      <c r="B16" s="77"/>
      <c r="C16" s="77"/>
      <c r="D16" s="78"/>
      <c r="E16" s="334" t="s">
        <v>18</v>
      </c>
      <c r="F16" s="335"/>
      <c r="G16" s="377" t="s">
        <v>36</v>
      </c>
      <c r="H16" s="332"/>
      <c r="I16" s="378"/>
      <c r="J16" s="378"/>
      <c r="K16" s="378"/>
      <c r="L16" s="379"/>
      <c r="T16" s="331" t="s">
        <v>36</v>
      </c>
      <c r="U16" s="332"/>
      <c r="V16" s="332"/>
      <c r="W16" s="332"/>
      <c r="X16" s="332"/>
      <c r="Y16" s="333"/>
      <c r="Z16" s="334" t="s">
        <v>19</v>
      </c>
      <c r="AA16" s="335"/>
      <c r="AB16" s="76"/>
      <c r="AC16" s="77"/>
      <c r="AD16" s="77"/>
      <c r="AE16" s="78"/>
    </row>
    <row r="17" spans="1:31" ht="13.5" customHeight="1" x14ac:dyDescent="0.2">
      <c r="A17" s="342" t="s">
        <v>35</v>
      </c>
      <c r="B17" s="343"/>
      <c r="C17" s="343"/>
      <c r="D17" s="344"/>
      <c r="E17" s="498" t="str">
        <f>入力とｽｺｱのみ①重ね印刷!X10&amp;"/"&amp;入力とｽｺｱのみ①重ね印刷!X13</f>
        <v>0/0</v>
      </c>
      <c r="F17" s="499"/>
      <c r="G17" s="79">
        <v>1</v>
      </c>
      <c r="H17" s="80"/>
      <c r="I17" s="81">
        <v>2</v>
      </c>
      <c r="J17" s="187">
        <f>入力とｽｺｱのみ①重ね印刷!F6</f>
        <v>0</v>
      </c>
      <c r="K17" s="81">
        <v>3</v>
      </c>
      <c r="L17" s="80"/>
      <c r="T17" s="81">
        <v>1</v>
      </c>
      <c r="U17" s="80"/>
      <c r="V17" s="81">
        <v>2</v>
      </c>
      <c r="W17" s="187">
        <f>入力とｽｺｱのみ①重ね印刷!N6</f>
        <v>0</v>
      </c>
      <c r="X17" s="81">
        <v>3</v>
      </c>
      <c r="Y17" s="83"/>
      <c r="Z17" s="498" t="str">
        <f>入力とｽｺｱのみ①重ね印刷!AE10&amp;"/"&amp;入力とｽｺｱのみ①重ね印刷!AE13</f>
        <v>1/1</v>
      </c>
      <c r="AA17" s="499"/>
      <c r="AB17" s="342" t="s">
        <v>35</v>
      </c>
      <c r="AC17" s="343"/>
      <c r="AD17" s="343"/>
      <c r="AE17" s="344"/>
    </row>
    <row r="18" spans="1:31" ht="16.5" customHeight="1" thickBot="1" x14ac:dyDescent="0.25">
      <c r="A18" s="345"/>
      <c r="B18" s="346"/>
      <c r="C18" s="346"/>
      <c r="D18" s="347"/>
      <c r="E18" s="373"/>
      <c r="F18" s="374"/>
      <c r="G18" s="500">
        <f>入力とｽｺｱのみ①重ね印刷!D6</f>
        <v>0</v>
      </c>
      <c r="H18" s="501"/>
      <c r="I18" s="502">
        <f>入力とｽｺｱのみ①重ね印刷!E6</f>
        <v>0</v>
      </c>
      <c r="J18" s="501"/>
      <c r="K18" s="502">
        <f>入力とｽｺｱのみ①重ね印刷!G6</f>
        <v>0</v>
      </c>
      <c r="L18" s="501"/>
      <c r="T18" s="502">
        <f>入力とｽｺｱのみ①重ね印刷!L6</f>
        <v>0</v>
      </c>
      <c r="U18" s="501"/>
      <c r="V18" s="502">
        <f>入力とｽｺｱのみ①重ね印刷!M6</f>
        <v>0</v>
      </c>
      <c r="W18" s="501"/>
      <c r="X18" s="502">
        <f>入力とｽｺｱのみ①重ね印刷!O6</f>
        <v>0</v>
      </c>
      <c r="Y18" s="503"/>
      <c r="Z18" s="373"/>
      <c r="AA18" s="374"/>
      <c r="AB18" s="345"/>
      <c r="AC18" s="346"/>
      <c r="AD18" s="346"/>
      <c r="AE18" s="347"/>
    </row>
    <row r="19" spans="1:31" ht="3.75" customHeight="1" x14ac:dyDescent="0.2">
      <c r="A19" s="84"/>
      <c r="B19" s="85"/>
      <c r="C19" s="85"/>
      <c r="D19" s="85"/>
      <c r="E19" s="85"/>
      <c r="F19" s="85"/>
      <c r="G19" s="85"/>
      <c r="H19" s="85"/>
      <c r="I19" s="86"/>
      <c r="J19" s="86"/>
      <c r="K19" s="86"/>
      <c r="L19" s="86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</row>
    <row r="20" spans="1:31" ht="15.65" customHeight="1" x14ac:dyDescent="0.2">
      <c r="A20" s="336" t="s">
        <v>37</v>
      </c>
      <c r="B20" s="336"/>
      <c r="C20" s="336" t="str">
        <f>IF(試合情報とｻｲﾝ用①印刷!C9="","",(試合情報とｻｲﾝ用①印刷!C9))</f>
        <v>aaaa</v>
      </c>
      <c r="D20" s="336"/>
      <c r="E20" s="336"/>
      <c r="F20" s="336"/>
      <c r="G20" s="336"/>
      <c r="H20" s="336"/>
      <c r="I20" s="336" t="s">
        <v>42</v>
      </c>
      <c r="J20" s="336"/>
      <c r="K20" s="114" t="s">
        <v>41</v>
      </c>
      <c r="L20" s="114" t="s">
        <v>40</v>
      </c>
      <c r="M20" s="114" t="s">
        <v>40</v>
      </c>
      <c r="N20" s="114" t="s">
        <v>39</v>
      </c>
      <c r="O20" s="123" t="s">
        <v>38</v>
      </c>
      <c r="P20" s="353" t="s">
        <v>37</v>
      </c>
      <c r="Q20" s="354"/>
      <c r="R20" s="355"/>
      <c r="S20" s="336" t="str">
        <f>IF(試合情報とｻｲﾝ用①印刷!C11="","",(試合情報とｻｲﾝ用①印刷!C11))</f>
        <v>bbbb</v>
      </c>
      <c r="T20" s="336"/>
      <c r="U20" s="336"/>
      <c r="V20" s="336"/>
      <c r="W20" s="336"/>
      <c r="X20" s="336"/>
      <c r="Y20" s="336" t="s">
        <v>42</v>
      </c>
      <c r="Z20" s="336"/>
      <c r="AA20" s="114" t="s">
        <v>41</v>
      </c>
      <c r="AB20" s="114" t="s">
        <v>40</v>
      </c>
      <c r="AC20" s="114" t="s">
        <v>40</v>
      </c>
      <c r="AD20" s="114" t="s">
        <v>39</v>
      </c>
      <c r="AE20" s="122" t="s">
        <v>38</v>
      </c>
    </row>
    <row r="21" spans="1:31" ht="15.65" customHeight="1" x14ac:dyDescent="0.2">
      <c r="A21" s="179">
        <f>試合情報とｻｲﾝ用①印刷!A18</f>
        <v>1</v>
      </c>
      <c r="B21" s="180" t="str">
        <f ca="1">IF(試合情報とｻｲﾝ用①印刷!C18=0,"",試合情報とｻｲﾝ用①印刷!C18)</f>
        <v/>
      </c>
      <c r="C21" s="483" t="str">
        <f ca="1">試合情報とｻｲﾝ用①印刷!B18</f>
        <v>sue1</v>
      </c>
      <c r="D21" s="484"/>
      <c r="E21" s="484"/>
      <c r="F21" s="484"/>
      <c r="G21" s="484"/>
      <c r="H21" s="485"/>
      <c r="I21" s="494">
        <f>ﾗﾝﾆﾝｸﾞｽｺｱ印刷!H16</f>
        <v>1</v>
      </c>
      <c r="J21" s="494"/>
      <c r="K21" s="181">
        <f>ﾗﾝﾆﾝｸﾞｽｺｱ印刷!I16</f>
        <v>0</v>
      </c>
      <c r="L21" s="181" t="str">
        <f>ﾗﾝﾆﾝｸﾞｽｺｱ印刷!J16</f>
        <v/>
      </c>
      <c r="M21" s="181" t="str">
        <f>ﾗﾝﾆﾝｸﾞｽｺｱ印刷!K16</f>
        <v/>
      </c>
      <c r="N21" s="181">
        <f>ﾗﾝﾆﾝｸﾞｽｺｱ印刷!L16</f>
        <v>0</v>
      </c>
      <c r="O21" s="181">
        <f>ﾗﾝﾆﾝｸﾞｽｺｱ印刷!M16</f>
        <v>0</v>
      </c>
      <c r="P21" s="495">
        <f>試合情報とｻｲﾝ用①印刷!D18</f>
        <v>1</v>
      </c>
      <c r="Q21" s="496"/>
      <c r="R21" s="215" t="str">
        <f ca="1">IF(試合情報とｻｲﾝ用①印刷!F18=0,"",試合情報とｻｲﾝ用①印刷!F18)</f>
        <v/>
      </c>
      <c r="S21" s="497" t="str">
        <f ca="1">試合情報とｻｲﾝ用①印刷!E18</f>
        <v>shin1</v>
      </c>
      <c r="T21" s="497"/>
      <c r="U21" s="497"/>
      <c r="V21" s="497"/>
      <c r="W21" s="497"/>
      <c r="X21" s="497"/>
      <c r="Y21" s="494">
        <f>ﾗﾝﾆﾝｸﾞｽｺｱ印刷!H38</f>
        <v>0</v>
      </c>
      <c r="Z21" s="494"/>
      <c r="AA21" s="181">
        <f>ﾗﾝﾆﾝｸﾞｽｺｱ印刷!I38</f>
        <v>0</v>
      </c>
      <c r="AB21" s="181" t="str">
        <f>ﾗﾝﾆﾝｸﾞｽｺｱ印刷!J38</f>
        <v/>
      </c>
      <c r="AC21" s="181" t="str">
        <f>ﾗﾝﾆﾝｸﾞｽｺｱ印刷!K38</f>
        <v/>
      </c>
      <c r="AD21" s="181">
        <f>ﾗﾝﾆﾝｸﾞｽｺｱ印刷!L38</f>
        <v>0</v>
      </c>
      <c r="AE21" s="181">
        <f>ﾗﾝﾆﾝｸﾞｽｺｱ印刷!M38</f>
        <v>0</v>
      </c>
    </row>
    <row r="22" spans="1:31" ht="15.65" customHeight="1" x14ac:dyDescent="0.2">
      <c r="A22" s="182">
        <f>試合情報とｻｲﾝ用①印刷!A19</f>
        <v>2</v>
      </c>
      <c r="B22" s="211" t="str">
        <f ca="1">IF(試合情報とｻｲﾝ用①印刷!C19=0,"",試合情報とｻｲﾝ用①印刷!C19)</f>
        <v/>
      </c>
      <c r="C22" s="463" t="str">
        <f ca="1">試合情報とｻｲﾝ用①印刷!B19</f>
        <v>sue2</v>
      </c>
      <c r="D22" s="464"/>
      <c r="E22" s="464"/>
      <c r="F22" s="464"/>
      <c r="G22" s="464"/>
      <c r="H22" s="465"/>
      <c r="I22" s="490">
        <f>ﾗﾝﾆﾝｸﾞｽｺｱ印刷!H17</f>
        <v>1</v>
      </c>
      <c r="J22" s="490"/>
      <c r="K22" s="183">
        <f>ﾗﾝﾆﾝｸﾞｽｺｱ印刷!I17</f>
        <v>0</v>
      </c>
      <c r="L22" s="183" t="str">
        <f>ﾗﾝﾆﾝｸﾞｽｺｱ印刷!J17</f>
        <v/>
      </c>
      <c r="M22" s="183" t="str">
        <f>ﾗﾝﾆﾝｸﾞｽｺｱ印刷!K17</f>
        <v/>
      </c>
      <c r="N22" s="183">
        <f>ﾗﾝﾆﾝｸﾞｽｺｱ印刷!L17</f>
        <v>0</v>
      </c>
      <c r="O22" s="183">
        <f>ﾗﾝﾆﾝｸﾞｽｺｱ印刷!M17</f>
        <v>0</v>
      </c>
      <c r="P22" s="491">
        <f>試合情報とｻｲﾝ用①印刷!D19</f>
        <v>2</v>
      </c>
      <c r="Q22" s="492"/>
      <c r="R22" s="211" t="str">
        <f ca="1">IF(試合情報とｻｲﾝ用①印刷!F19=0,"",試合情報とｻｲﾝ用①印刷!F19)</f>
        <v>c</v>
      </c>
      <c r="S22" s="463" t="str">
        <f ca="1">試合情報とｻｲﾝ用①印刷!E19</f>
        <v>shin2</v>
      </c>
      <c r="T22" s="464"/>
      <c r="U22" s="464"/>
      <c r="V22" s="464"/>
      <c r="W22" s="464"/>
      <c r="X22" s="465"/>
      <c r="Y22" s="490">
        <f>ﾗﾝﾆﾝｸﾞｽｺｱ印刷!H39</f>
        <v>0</v>
      </c>
      <c r="Z22" s="490"/>
      <c r="AA22" s="183">
        <f>ﾗﾝﾆﾝｸﾞｽｺｱ印刷!I39</f>
        <v>0</v>
      </c>
      <c r="AB22" s="183" t="str">
        <f>ﾗﾝﾆﾝｸﾞｽｺｱ印刷!J39</f>
        <v/>
      </c>
      <c r="AC22" s="183" t="str">
        <f>ﾗﾝﾆﾝｸﾞｽｺｱ印刷!K39</f>
        <v/>
      </c>
      <c r="AD22" s="183">
        <f>ﾗﾝﾆﾝｸﾞｽｺｱ印刷!L39</f>
        <v>0</v>
      </c>
      <c r="AE22" s="183">
        <f>ﾗﾝﾆﾝｸﾞｽｺｱ印刷!M39</f>
        <v>0</v>
      </c>
    </row>
    <row r="23" spans="1:31" ht="15.65" customHeight="1" x14ac:dyDescent="0.2">
      <c r="A23" s="182">
        <f>試合情報とｻｲﾝ用①印刷!A20</f>
        <v>3</v>
      </c>
      <c r="B23" s="211" t="str">
        <f ca="1">IF(試合情報とｻｲﾝ用①印刷!C20=0,"",試合情報とｻｲﾝ用①印刷!C20)</f>
        <v/>
      </c>
      <c r="C23" s="463" t="str">
        <f ca="1">試合情報とｻｲﾝ用①印刷!B20</f>
        <v>sue3</v>
      </c>
      <c r="D23" s="464"/>
      <c r="E23" s="464"/>
      <c r="F23" s="464"/>
      <c r="G23" s="464"/>
      <c r="H23" s="465"/>
      <c r="I23" s="490">
        <f>ﾗﾝﾆﾝｸﾞｽｺｱ印刷!H18</f>
        <v>1</v>
      </c>
      <c r="J23" s="490"/>
      <c r="K23" s="183">
        <f>ﾗﾝﾆﾝｸﾞｽｺｱ印刷!I18</f>
        <v>1</v>
      </c>
      <c r="L23" s="183" t="str">
        <f>ﾗﾝﾆﾝｸﾞｽｺｱ印刷!J18</f>
        <v/>
      </c>
      <c r="M23" s="183" t="str">
        <f>ﾗﾝﾆﾝｸﾞｽｺｱ印刷!K18</f>
        <v/>
      </c>
      <c r="N23" s="183">
        <f>ﾗﾝﾆﾝｸﾞｽｺｱ印刷!L18</f>
        <v>0</v>
      </c>
      <c r="O23" s="183">
        <f>ﾗﾝﾆﾝｸﾞｽｺｱ印刷!M18</f>
        <v>0</v>
      </c>
      <c r="P23" s="491">
        <f>試合情報とｻｲﾝ用①印刷!D20</f>
        <v>3</v>
      </c>
      <c r="Q23" s="492"/>
      <c r="R23" s="211" t="str">
        <f ca="1">IF(試合情報とｻｲﾝ用①印刷!F20=0,"",試合情報とｻｲﾝ用①印刷!F20)</f>
        <v/>
      </c>
      <c r="S23" s="463" t="str">
        <f ca="1">試合情報とｻｲﾝ用①印刷!E20</f>
        <v>shin3</v>
      </c>
      <c r="T23" s="464"/>
      <c r="U23" s="464"/>
      <c r="V23" s="464"/>
      <c r="W23" s="464"/>
      <c r="X23" s="465"/>
      <c r="Y23" s="490">
        <f>ﾗﾝﾆﾝｸﾞｽｺｱ印刷!H40</f>
        <v>1</v>
      </c>
      <c r="Z23" s="490"/>
      <c r="AA23" s="183">
        <f>ﾗﾝﾆﾝｸﾞｽｺｱ印刷!I40</f>
        <v>0</v>
      </c>
      <c r="AB23" s="183" t="str">
        <f>ﾗﾝﾆﾝｸﾞｽｺｱ印刷!J40</f>
        <v/>
      </c>
      <c r="AC23" s="183" t="str">
        <f>ﾗﾝﾆﾝｸﾞｽｺｱ印刷!K40</f>
        <v/>
      </c>
      <c r="AD23" s="183">
        <f>ﾗﾝﾆﾝｸﾞｽｺｱ印刷!L40</f>
        <v>0</v>
      </c>
      <c r="AE23" s="183">
        <f>ﾗﾝﾆﾝｸﾞｽｺｱ印刷!M40</f>
        <v>0</v>
      </c>
    </row>
    <row r="24" spans="1:31" ht="15.65" customHeight="1" x14ac:dyDescent="0.2">
      <c r="A24" s="182">
        <f>試合情報とｻｲﾝ用①印刷!A21</f>
        <v>4</v>
      </c>
      <c r="B24" s="211" t="str">
        <f ca="1">IF(試合情報とｻｲﾝ用①印刷!C21=0,"",試合情報とｻｲﾝ用①印刷!C21)</f>
        <v/>
      </c>
      <c r="C24" s="463" t="str">
        <f ca="1">試合情報とｻｲﾝ用①印刷!B21</f>
        <v>sue4</v>
      </c>
      <c r="D24" s="464"/>
      <c r="E24" s="464"/>
      <c r="F24" s="464"/>
      <c r="G24" s="464"/>
      <c r="H24" s="465"/>
      <c r="I24" s="490">
        <f>ﾗﾝﾆﾝｸﾞｽｺｱ印刷!H19</f>
        <v>0</v>
      </c>
      <c r="J24" s="490"/>
      <c r="K24" s="183">
        <f>ﾗﾝﾆﾝｸﾞｽｺｱ印刷!I19</f>
        <v>0</v>
      </c>
      <c r="L24" s="183" t="str">
        <f>ﾗﾝﾆﾝｸﾞｽｺｱ印刷!J19</f>
        <v/>
      </c>
      <c r="M24" s="183" t="str">
        <f>ﾗﾝﾆﾝｸﾞｽｺｱ印刷!K19</f>
        <v/>
      </c>
      <c r="N24" s="183">
        <f>ﾗﾝﾆﾝｸﾞｽｺｱ印刷!L19</f>
        <v>0</v>
      </c>
      <c r="O24" s="183">
        <f>ﾗﾝﾆﾝｸﾞｽｺｱ印刷!M19</f>
        <v>0</v>
      </c>
      <c r="P24" s="491">
        <f>試合情報とｻｲﾝ用①印刷!D21</f>
        <v>4</v>
      </c>
      <c r="Q24" s="492"/>
      <c r="R24" s="211" t="str">
        <f ca="1">IF(試合情報とｻｲﾝ用①印刷!F21=0,"",試合情報とｻｲﾝ用①印刷!F21)</f>
        <v/>
      </c>
      <c r="S24" s="493" t="str">
        <f ca="1">試合情報とｻｲﾝ用①印刷!E21</f>
        <v>shin4</v>
      </c>
      <c r="T24" s="493"/>
      <c r="U24" s="493"/>
      <c r="V24" s="493"/>
      <c r="W24" s="493"/>
      <c r="X24" s="493"/>
      <c r="Y24" s="490">
        <f>ﾗﾝﾆﾝｸﾞｽｺｱ印刷!H41</f>
        <v>1</v>
      </c>
      <c r="Z24" s="490"/>
      <c r="AA24" s="183">
        <f>ﾗﾝﾆﾝｸﾞｽｺｱ印刷!I41</f>
        <v>0</v>
      </c>
      <c r="AB24" s="183" t="str">
        <f>ﾗﾝﾆﾝｸﾞｽｺｱ印刷!J41</f>
        <v/>
      </c>
      <c r="AC24" s="183" t="str">
        <f>ﾗﾝﾆﾝｸﾞｽｺｱ印刷!K41</f>
        <v/>
      </c>
      <c r="AD24" s="183">
        <f>ﾗﾝﾆﾝｸﾞｽｺｱ印刷!L41</f>
        <v>0</v>
      </c>
      <c r="AE24" s="183">
        <f>ﾗﾝﾆﾝｸﾞｽｺｱ印刷!M41</f>
        <v>0</v>
      </c>
    </row>
    <row r="25" spans="1:31" ht="15.65" customHeight="1" x14ac:dyDescent="0.2">
      <c r="A25" s="182">
        <f>試合情報とｻｲﾝ用①印刷!A22</f>
        <v>5</v>
      </c>
      <c r="B25" s="211" t="str">
        <f ca="1">IF(試合情報とｻｲﾝ用①印刷!C22=0,"",試合情報とｻｲﾝ用①印刷!C22)</f>
        <v/>
      </c>
      <c r="C25" s="463" t="str">
        <f ca="1">試合情報とｻｲﾝ用①印刷!B22</f>
        <v>sue5</v>
      </c>
      <c r="D25" s="464"/>
      <c r="E25" s="464"/>
      <c r="F25" s="464"/>
      <c r="G25" s="464"/>
      <c r="H25" s="465"/>
      <c r="I25" s="490">
        <f>ﾗﾝﾆﾝｸﾞｽｺｱ印刷!H20</f>
        <v>0</v>
      </c>
      <c r="J25" s="490"/>
      <c r="K25" s="183">
        <f>ﾗﾝﾆﾝｸﾞｽｺｱ印刷!I20</f>
        <v>0</v>
      </c>
      <c r="L25" s="183" t="str">
        <f>ﾗﾝﾆﾝｸﾞｽｺｱ印刷!J20</f>
        <v/>
      </c>
      <c r="M25" s="183" t="str">
        <f>ﾗﾝﾆﾝｸﾞｽｺｱ印刷!K20</f>
        <v/>
      </c>
      <c r="N25" s="183">
        <f>ﾗﾝﾆﾝｸﾞｽｺｱ印刷!L20</f>
        <v>0</v>
      </c>
      <c r="O25" s="183">
        <f>ﾗﾝﾆﾝｸﾞｽｺｱ印刷!M20</f>
        <v>0</v>
      </c>
      <c r="P25" s="491">
        <f>試合情報とｻｲﾝ用①印刷!D22</f>
        <v>5</v>
      </c>
      <c r="Q25" s="492"/>
      <c r="R25" s="211" t="str">
        <f ca="1">IF(試合情報とｻｲﾝ用①印刷!F22=0,"",試合情報とｻｲﾝ用①印刷!F22)</f>
        <v/>
      </c>
      <c r="S25" s="493" t="str">
        <f ca="1">試合情報とｻｲﾝ用①印刷!E22</f>
        <v>shin5</v>
      </c>
      <c r="T25" s="493"/>
      <c r="U25" s="493"/>
      <c r="V25" s="493"/>
      <c r="W25" s="493"/>
      <c r="X25" s="493"/>
      <c r="Y25" s="490">
        <f>ﾗﾝﾆﾝｸﾞｽｺｱ印刷!H42</f>
        <v>0</v>
      </c>
      <c r="Z25" s="490"/>
      <c r="AA25" s="183">
        <f>ﾗﾝﾆﾝｸﾞｽｺｱ印刷!I42</f>
        <v>0</v>
      </c>
      <c r="AB25" s="183" t="str">
        <f>ﾗﾝﾆﾝｸﾞｽｺｱ印刷!J42</f>
        <v/>
      </c>
      <c r="AC25" s="183" t="str">
        <f>ﾗﾝﾆﾝｸﾞｽｺｱ印刷!K42</f>
        <v/>
      </c>
      <c r="AD25" s="183">
        <f>ﾗﾝﾆﾝｸﾞｽｺｱ印刷!L42</f>
        <v>0</v>
      </c>
      <c r="AE25" s="183">
        <f>ﾗﾝﾆﾝｸﾞｽｺｱ印刷!M42</f>
        <v>0</v>
      </c>
    </row>
    <row r="26" spans="1:31" ht="15.65" customHeight="1" x14ac:dyDescent="0.2">
      <c r="A26" s="182">
        <f>IF(試合情報とｻｲﾝ用①印刷!A23="","",(試合情報とｻｲﾝ用①印刷!A23))</f>
        <v>6</v>
      </c>
      <c r="B26" s="211" t="str">
        <f ca="1">IF(試合情報とｻｲﾝ用①印刷!C23=0,"",試合情報とｻｲﾝ用①印刷!C23)</f>
        <v>c</v>
      </c>
      <c r="C26" s="463" t="str">
        <f ca="1">IF(試合情報とｻｲﾝ用①印刷!B23="","",(試合情報とｻｲﾝ用①印刷!B23))</f>
        <v>sue6</v>
      </c>
      <c r="D26" s="464"/>
      <c r="E26" s="464"/>
      <c r="F26" s="464"/>
      <c r="G26" s="464"/>
      <c r="H26" s="465"/>
      <c r="I26" s="490">
        <f>ﾗﾝﾆﾝｸﾞｽｺｱ印刷!H21</f>
        <v>0</v>
      </c>
      <c r="J26" s="490"/>
      <c r="K26" s="183">
        <f>ﾗﾝﾆﾝｸﾞｽｺｱ印刷!I21</f>
        <v>0</v>
      </c>
      <c r="L26" s="183" t="str">
        <f>ﾗﾝﾆﾝｸﾞｽｺｱ印刷!J21</f>
        <v/>
      </c>
      <c r="M26" s="183" t="str">
        <f>ﾗﾝﾆﾝｸﾞｽｺｱ印刷!K21</f>
        <v/>
      </c>
      <c r="N26" s="183">
        <f>ﾗﾝﾆﾝｸﾞｽｺｱ印刷!L21</f>
        <v>0</v>
      </c>
      <c r="O26" s="183">
        <f>ﾗﾝﾆﾝｸﾞｽｺｱ印刷!M21</f>
        <v>0</v>
      </c>
      <c r="P26" s="491">
        <f>試合情報とｻｲﾝ用①印刷!D23</f>
        <v>6</v>
      </c>
      <c r="Q26" s="492"/>
      <c r="R26" s="211" t="str">
        <f ca="1">IF(試合情報とｻｲﾝ用①印刷!F23=0,"",試合情報とｻｲﾝ用①印刷!F23)</f>
        <v/>
      </c>
      <c r="S26" s="493" t="str">
        <f ca="1">試合情報とｻｲﾝ用①印刷!E23</f>
        <v>shin6</v>
      </c>
      <c r="T26" s="493"/>
      <c r="U26" s="493"/>
      <c r="V26" s="493"/>
      <c r="W26" s="493"/>
      <c r="X26" s="493"/>
      <c r="Y26" s="490">
        <f>ﾗﾝﾆﾝｸﾞｽｺｱ印刷!H43</f>
        <v>0</v>
      </c>
      <c r="Z26" s="490"/>
      <c r="AA26" s="183">
        <f>ﾗﾝﾆﾝｸﾞｽｺｱ印刷!I43</f>
        <v>0</v>
      </c>
      <c r="AB26" s="183" t="str">
        <f>ﾗﾝﾆﾝｸﾞｽｺｱ印刷!J43</f>
        <v/>
      </c>
      <c r="AC26" s="183" t="str">
        <f>ﾗﾝﾆﾝｸﾞｽｺｱ印刷!K43</f>
        <v/>
      </c>
      <c r="AD26" s="183">
        <f>ﾗﾝﾆﾝｸﾞｽｺｱ印刷!L43</f>
        <v>0</v>
      </c>
      <c r="AE26" s="183">
        <f>ﾗﾝﾆﾝｸﾞｽｺｱ印刷!M43</f>
        <v>0</v>
      </c>
    </row>
    <row r="27" spans="1:31" ht="15.65" customHeight="1" x14ac:dyDescent="0.2">
      <c r="A27" s="182">
        <f>IF(試合情報とｻｲﾝ用①印刷!A24="","",(試合情報とｻｲﾝ用①印刷!A24))</f>
        <v>7</v>
      </c>
      <c r="B27" s="211" t="str">
        <f ca="1">IF(試合情報とｻｲﾝ用①印刷!C24=0,"",試合情報とｻｲﾝ用①印刷!C24)</f>
        <v/>
      </c>
      <c r="C27" s="463" t="str">
        <f ca="1">IF(試合情報とｻｲﾝ用①印刷!B24="","",(試合情報とｻｲﾝ用①印刷!B24))</f>
        <v>sue7</v>
      </c>
      <c r="D27" s="464"/>
      <c r="E27" s="464"/>
      <c r="F27" s="464"/>
      <c r="G27" s="464"/>
      <c r="H27" s="465"/>
      <c r="I27" s="490">
        <f>ﾗﾝﾆﾝｸﾞｽｺｱ印刷!H22</f>
        <v>0</v>
      </c>
      <c r="J27" s="490"/>
      <c r="K27" s="183">
        <f>ﾗﾝﾆﾝｸﾞｽｺｱ印刷!I22</f>
        <v>0</v>
      </c>
      <c r="L27" s="183" t="str">
        <f>ﾗﾝﾆﾝｸﾞｽｺｱ印刷!J22</f>
        <v/>
      </c>
      <c r="M27" s="183" t="str">
        <f>ﾗﾝﾆﾝｸﾞｽｺｱ印刷!K22</f>
        <v/>
      </c>
      <c r="N27" s="183">
        <f>ﾗﾝﾆﾝｸﾞｽｺｱ印刷!L22</f>
        <v>0</v>
      </c>
      <c r="O27" s="183">
        <f>ﾗﾝﾆﾝｸﾞｽｺｱ印刷!M22</f>
        <v>0</v>
      </c>
      <c r="P27" s="491">
        <f>IF(試合情報とｻｲﾝ用①印刷!D24="","",(試合情報とｻｲﾝ用①印刷!D24))</f>
        <v>7</v>
      </c>
      <c r="Q27" s="492"/>
      <c r="R27" s="211" t="str">
        <f ca="1">IF(試合情報とｻｲﾝ用①印刷!F24=0,"",試合情報とｻｲﾝ用①印刷!F24)</f>
        <v/>
      </c>
      <c r="S27" s="493" t="str">
        <f ca="1">IF(試合情報とｻｲﾝ用①印刷!E24="","",(試合情報とｻｲﾝ用①印刷!E24))</f>
        <v>shin7</v>
      </c>
      <c r="T27" s="493"/>
      <c r="U27" s="493"/>
      <c r="V27" s="493"/>
      <c r="W27" s="493"/>
      <c r="X27" s="493"/>
      <c r="Y27" s="490">
        <f>ﾗﾝﾆﾝｸﾞｽｺｱ印刷!H44</f>
        <v>0</v>
      </c>
      <c r="Z27" s="490"/>
      <c r="AA27" s="183">
        <f>ﾗﾝﾆﾝｸﾞｽｺｱ印刷!I44</f>
        <v>0</v>
      </c>
      <c r="AB27" s="183" t="str">
        <f>ﾗﾝﾆﾝｸﾞｽｺｱ印刷!J44</f>
        <v/>
      </c>
      <c r="AC27" s="183" t="str">
        <f>ﾗﾝﾆﾝｸﾞｽｺｱ印刷!K44</f>
        <v/>
      </c>
      <c r="AD27" s="183">
        <f>ﾗﾝﾆﾝｸﾞｽｺｱ印刷!L44</f>
        <v>0</v>
      </c>
      <c r="AE27" s="183">
        <f>ﾗﾝﾆﾝｸﾞｽｺｱ印刷!M44</f>
        <v>0</v>
      </c>
    </row>
    <row r="28" spans="1:31" ht="15.65" customHeight="1" x14ac:dyDescent="0.2">
      <c r="A28" s="182">
        <f>IF(試合情報とｻｲﾝ用①印刷!A25="","",(試合情報とｻｲﾝ用①印刷!A25))</f>
        <v>8</v>
      </c>
      <c r="B28" s="211" t="str">
        <f ca="1">IF(試合情報とｻｲﾝ用①印刷!C25=0,"",試合情報とｻｲﾝ用①印刷!C25)</f>
        <v/>
      </c>
      <c r="C28" s="463" t="str">
        <f ca="1">IF(試合情報とｻｲﾝ用①印刷!B25="","",(試合情報とｻｲﾝ用①印刷!B25))</f>
        <v>sue8</v>
      </c>
      <c r="D28" s="464"/>
      <c r="E28" s="464"/>
      <c r="F28" s="464"/>
      <c r="G28" s="464"/>
      <c r="H28" s="465"/>
      <c r="I28" s="490">
        <f>ﾗﾝﾆﾝｸﾞｽｺｱ印刷!H23</f>
        <v>0</v>
      </c>
      <c r="J28" s="490"/>
      <c r="K28" s="183">
        <f>ﾗﾝﾆﾝｸﾞｽｺｱ印刷!I23</f>
        <v>0</v>
      </c>
      <c r="L28" s="183" t="str">
        <f>ﾗﾝﾆﾝｸﾞｽｺｱ印刷!J23</f>
        <v/>
      </c>
      <c r="M28" s="183" t="str">
        <f>ﾗﾝﾆﾝｸﾞｽｺｱ印刷!K23</f>
        <v/>
      </c>
      <c r="N28" s="183">
        <f>ﾗﾝﾆﾝｸﾞｽｺｱ印刷!L23</f>
        <v>0</v>
      </c>
      <c r="O28" s="183">
        <f>ﾗﾝﾆﾝｸﾞｽｺｱ印刷!M23</f>
        <v>0</v>
      </c>
      <c r="P28" s="327">
        <f>IF(試合情報とｻｲﾝ用①印刷!D25="","",(試合情報とｻｲﾝ用①印刷!D25))</f>
        <v>8</v>
      </c>
      <c r="Q28" s="328"/>
      <c r="R28" s="251" t="str">
        <f ca="1">IF(試合情報とｻｲﾝ用①印刷!F25=0,"",試合情報とｻｲﾝ用①印刷!F25)</f>
        <v/>
      </c>
      <c r="S28" s="489" t="str">
        <f ca="1">IF(試合情報とｻｲﾝ用①印刷!E25="","",(試合情報とｻｲﾝ用①印刷!E25))</f>
        <v>shin8</v>
      </c>
      <c r="T28" s="489"/>
      <c r="U28" s="489"/>
      <c r="V28" s="489"/>
      <c r="W28" s="489"/>
      <c r="X28" s="489"/>
      <c r="Y28" s="490">
        <f>ﾗﾝﾆﾝｸﾞｽｺｱ印刷!H45</f>
        <v>0</v>
      </c>
      <c r="Z28" s="490"/>
      <c r="AA28" s="183">
        <f>ﾗﾝﾆﾝｸﾞｽｺｱ印刷!I45</f>
        <v>0</v>
      </c>
      <c r="AB28" s="183" t="str">
        <f>ﾗﾝﾆﾝｸﾞｽｺｱ印刷!J45</f>
        <v/>
      </c>
      <c r="AC28" s="183" t="str">
        <f>ﾗﾝﾆﾝｸﾞｽｺｱ印刷!K45</f>
        <v/>
      </c>
      <c r="AD28" s="183">
        <f>ﾗﾝﾆﾝｸﾞｽｺｱ印刷!L45</f>
        <v>0</v>
      </c>
      <c r="AE28" s="183">
        <f>ﾗﾝﾆﾝｸﾞｽｺｱ印刷!M45</f>
        <v>0</v>
      </c>
    </row>
    <row r="29" spans="1:31" ht="15.65" customHeight="1" x14ac:dyDescent="0.2">
      <c r="A29" s="182">
        <f>IF(試合情報とｻｲﾝ用①印刷!A26="","",(試合情報とｻｲﾝ用①印刷!A26))</f>
        <v>9</v>
      </c>
      <c r="B29" s="211" t="str">
        <f ca="1">IF(試合情報とｻｲﾝ用①印刷!C26=0,"",試合情報とｻｲﾝ用①印刷!C26)</f>
        <v/>
      </c>
      <c r="C29" s="463" t="str">
        <f ca="1">IF(試合情報とｻｲﾝ用①印刷!B26="","",(試合情報とｻｲﾝ用①印刷!B26))</f>
        <v>sue9</v>
      </c>
      <c r="D29" s="464"/>
      <c r="E29" s="464"/>
      <c r="F29" s="464"/>
      <c r="G29" s="464"/>
      <c r="H29" s="465"/>
      <c r="I29" s="490">
        <f>ﾗﾝﾆﾝｸﾞｽｺｱ印刷!H24</f>
        <v>0</v>
      </c>
      <c r="J29" s="490"/>
      <c r="K29" s="183">
        <f>ﾗﾝﾆﾝｸﾞｽｺｱ印刷!I24</f>
        <v>0</v>
      </c>
      <c r="L29" s="183" t="str">
        <f>ﾗﾝﾆﾝｸﾞｽｺｱ印刷!J24</f>
        <v/>
      </c>
      <c r="M29" s="183" t="str">
        <f>ﾗﾝﾆﾝｸﾞｽｺｱ印刷!K24</f>
        <v/>
      </c>
      <c r="N29" s="183">
        <f>ﾗﾝﾆﾝｸﾞｽｺｱ印刷!L24</f>
        <v>0</v>
      </c>
      <c r="O29" s="183">
        <f>ﾗﾝﾆﾝｸﾞｽｺｱ印刷!M24</f>
        <v>0</v>
      </c>
      <c r="P29" s="327">
        <f>IF(試合情報とｻｲﾝ用①印刷!D26="","",(試合情報とｻｲﾝ用①印刷!D26))</f>
        <v>9</v>
      </c>
      <c r="Q29" s="328"/>
      <c r="R29" s="251" t="str">
        <f ca="1">IF(試合情報とｻｲﾝ用①印刷!F26=0,"",試合情報とｻｲﾝ用①印刷!F26)</f>
        <v/>
      </c>
      <c r="S29" s="489" t="str">
        <f ca="1">IF(試合情報とｻｲﾝ用①印刷!E26="","",(試合情報とｻｲﾝ用①印刷!E26))</f>
        <v>shin9</v>
      </c>
      <c r="T29" s="489"/>
      <c r="U29" s="489"/>
      <c r="V29" s="489"/>
      <c r="W29" s="489"/>
      <c r="X29" s="489"/>
      <c r="Y29" s="490">
        <f>ﾗﾝﾆﾝｸﾞｽｺｱ印刷!H46</f>
        <v>0</v>
      </c>
      <c r="Z29" s="490"/>
      <c r="AA29" s="183">
        <f>ﾗﾝﾆﾝｸﾞｽｺｱ印刷!I46</f>
        <v>0</v>
      </c>
      <c r="AB29" s="183" t="str">
        <f>ﾗﾝﾆﾝｸﾞｽｺｱ印刷!J46</f>
        <v/>
      </c>
      <c r="AC29" s="183" t="str">
        <f>ﾗﾝﾆﾝｸﾞｽｺｱ印刷!K46</f>
        <v/>
      </c>
      <c r="AD29" s="183">
        <f>ﾗﾝﾆﾝｸﾞｽｺｱ印刷!L46</f>
        <v>0</v>
      </c>
      <c r="AE29" s="183">
        <f>ﾗﾝﾆﾝｸﾞｽｺｱ印刷!M46</f>
        <v>0</v>
      </c>
    </row>
    <row r="30" spans="1:31" ht="15.65" customHeight="1" x14ac:dyDescent="0.2">
      <c r="A30" s="182">
        <f>IF(試合情報とｻｲﾝ用①印刷!A27="","",(試合情報とｻｲﾝ用①印刷!A27))</f>
        <v>10</v>
      </c>
      <c r="B30" s="211" t="str">
        <f ca="1">IF(試合情報とｻｲﾝ用①印刷!C27=0,"",試合情報とｻｲﾝ用①印刷!C27)</f>
        <v/>
      </c>
      <c r="C30" s="463" t="str">
        <f ca="1">IF(試合情報とｻｲﾝ用①印刷!B27="","",(試合情報とｻｲﾝ用①印刷!B27))</f>
        <v>sue10</v>
      </c>
      <c r="D30" s="464"/>
      <c r="E30" s="464"/>
      <c r="F30" s="464"/>
      <c r="G30" s="464"/>
      <c r="H30" s="465"/>
      <c r="I30" s="490">
        <f>ﾗﾝﾆﾝｸﾞｽｺｱ印刷!H25</f>
        <v>0</v>
      </c>
      <c r="J30" s="490"/>
      <c r="K30" s="183">
        <f>ﾗﾝﾆﾝｸﾞｽｺｱ印刷!I25</f>
        <v>0</v>
      </c>
      <c r="L30" s="183" t="str">
        <f>ﾗﾝﾆﾝｸﾞｽｺｱ印刷!J25</f>
        <v/>
      </c>
      <c r="M30" s="183" t="str">
        <f>ﾗﾝﾆﾝｸﾞｽｺｱ印刷!K25</f>
        <v/>
      </c>
      <c r="N30" s="183">
        <f>ﾗﾝﾆﾝｸﾞｽｺｱ印刷!L25</f>
        <v>0</v>
      </c>
      <c r="O30" s="183">
        <f>ﾗﾝﾆﾝｸﾞｽｺｱ印刷!M25</f>
        <v>0</v>
      </c>
      <c r="P30" s="327">
        <f>IF(試合情報とｻｲﾝ用①印刷!D27="","",(試合情報とｻｲﾝ用①印刷!D27))</f>
        <v>10</v>
      </c>
      <c r="Q30" s="328"/>
      <c r="R30" s="251" t="str">
        <f ca="1">IF(試合情報とｻｲﾝ用①印刷!F27=0,"",試合情報とｻｲﾝ用①印刷!F27)</f>
        <v/>
      </c>
      <c r="S30" s="489" t="str">
        <f ca="1">IF(試合情報とｻｲﾝ用①印刷!E27="","",(試合情報とｻｲﾝ用①印刷!E27))</f>
        <v>shin10</v>
      </c>
      <c r="T30" s="489"/>
      <c r="U30" s="489"/>
      <c r="V30" s="489"/>
      <c r="W30" s="489"/>
      <c r="X30" s="489"/>
      <c r="Y30" s="490">
        <f>ﾗﾝﾆﾝｸﾞｽｺｱ印刷!H47</f>
        <v>0</v>
      </c>
      <c r="Z30" s="490"/>
      <c r="AA30" s="183">
        <f>ﾗﾝﾆﾝｸﾞｽｺｱ印刷!I47</f>
        <v>0</v>
      </c>
      <c r="AB30" s="183" t="str">
        <f>ﾗﾝﾆﾝｸﾞｽｺｱ印刷!J47</f>
        <v/>
      </c>
      <c r="AC30" s="183" t="str">
        <f>ﾗﾝﾆﾝｸﾞｽｺｱ印刷!K47</f>
        <v/>
      </c>
      <c r="AD30" s="183">
        <f>ﾗﾝﾆﾝｸﾞｽｺｱ印刷!L47</f>
        <v>0</v>
      </c>
      <c r="AE30" s="183">
        <f>ﾗﾝﾆﾝｸﾞｽｺｱ印刷!M47</f>
        <v>0</v>
      </c>
    </row>
    <row r="31" spans="1:31" ht="15.65" customHeight="1" x14ac:dyDescent="0.2">
      <c r="A31" s="182">
        <f>IF(試合情報とｻｲﾝ用①印刷!A28="","",(試合情報とｻｲﾝ用①印刷!A28))</f>
        <v>11</v>
      </c>
      <c r="B31" s="211" t="str">
        <f ca="1">IF(試合情報とｻｲﾝ用①印刷!C28=0,"",試合情報とｻｲﾝ用①印刷!C28)</f>
        <v/>
      </c>
      <c r="C31" s="463" t="str">
        <f ca="1">IF(試合情報とｻｲﾝ用①印刷!B28="","",(試合情報とｻｲﾝ用①印刷!B28))</f>
        <v>sue11</v>
      </c>
      <c r="D31" s="464"/>
      <c r="E31" s="464"/>
      <c r="F31" s="464"/>
      <c r="G31" s="464"/>
      <c r="H31" s="465"/>
      <c r="I31" s="490">
        <f>ﾗﾝﾆﾝｸﾞｽｺｱ印刷!H26</f>
        <v>0</v>
      </c>
      <c r="J31" s="490"/>
      <c r="K31" s="183">
        <f>ﾗﾝﾆﾝｸﾞｽｺｱ印刷!I26</f>
        <v>0</v>
      </c>
      <c r="L31" s="183" t="str">
        <f>ﾗﾝﾆﾝｸﾞｽｺｱ印刷!J26</f>
        <v/>
      </c>
      <c r="M31" s="183" t="str">
        <f>ﾗﾝﾆﾝｸﾞｽｺｱ印刷!K26</f>
        <v/>
      </c>
      <c r="N31" s="183">
        <f>ﾗﾝﾆﾝｸﾞｽｺｱ印刷!L26</f>
        <v>0</v>
      </c>
      <c r="O31" s="183">
        <f>ﾗﾝﾆﾝｸﾞｽｺｱ印刷!M26</f>
        <v>0</v>
      </c>
      <c r="P31" s="327">
        <f>IF(試合情報とｻｲﾝ用①印刷!D28="","",(試合情報とｻｲﾝ用①印刷!D28))</f>
        <v>11</v>
      </c>
      <c r="Q31" s="328"/>
      <c r="R31" s="251" t="str">
        <f ca="1">IF(試合情報とｻｲﾝ用①印刷!F28=0,"",試合情報とｻｲﾝ用①印刷!F28)</f>
        <v/>
      </c>
      <c r="S31" s="489" t="str">
        <f ca="1">IF(試合情報とｻｲﾝ用①印刷!E28="","",(試合情報とｻｲﾝ用①印刷!E28))</f>
        <v>shin11</v>
      </c>
      <c r="T31" s="489"/>
      <c r="U31" s="489"/>
      <c r="V31" s="489"/>
      <c r="W31" s="489"/>
      <c r="X31" s="489"/>
      <c r="Y31" s="490">
        <f>ﾗﾝﾆﾝｸﾞｽｺｱ印刷!H48</f>
        <v>0</v>
      </c>
      <c r="Z31" s="490"/>
      <c r="AA31" s="183">
        <f>ﾗﾝﾆﾝｸﾞｽｺｱ印刷!I48</f>
        <v>0</v>
      </c>
      <c r="AB31" s="183" t="str">
        <f>ﾗﾝﾆﾝｸﾞｽｺｱ印刷!J48</f>
        <v/>
      </c>
      <c r="AC31" s="183" t="str">
        <f>ﾗﾝﾆﾝｸﾞｽｺｱ印刷!K48</f>
        <v/>
      </c>
      <c r="AD31" s="183">
        <f>ﾗﾝﾆﾝｸﾞｽｺｱ印刷!L48</f>
        <v>0</v>
      </c>
      <c r="AE31" s="183">
        <f>ﾗﾝﾆﾝｸﾞｽｺｱ印刷!M48</f>
        <v>0</v>
      </c>
    </row>
    <row r="32" spans="1:31" ht="15.65" customHeight="1" x14ac:dyDescent="0.2">
      <c r="A32" s="182">
        <f>IF(試合情報とｻｲﾝ用①印刷!A29="","",(試合情報とｻｲﾝ用①印刷!A29))</f>
        <v>12</v>
      </c>
      <c r="B32" s="211" t="str">
        <f ca="1">IF(試合情報とｻｲﾝ用①印刷!C29=0,"",試合情報とｻｲﾝ用①印刷!C29)</f>
        <v/>
      </c>
      <c r="C32" s="463" t="str">
        <f ca="1">IF(試合情報とｻｲﾝ用①印刷!B29="","",(試合情報とｻｲﾝ用①印刷!B29))</f>
        <v>sue12</v>
      </c>
      <c r="D32" s="464"/>
      <c r="E32" s="464"/>
      <c r="F32" s="464"/>
      <c r="G32" s="464"/>
      <c r="H32" s="465"/>
      <c r="I32" s="490">
        <f>ﾗﾝﾆﾝｸﾞｽｺｱ印刷!H27</f>
        <v>0</v>
      </c>
      <c r="J32" s="490"/>
      <c r="K32" s="183">
        <f>ﾗﾝﾆﾝｸﾞｽｺｱ印刷!I27</f>
        <v>0</v>
      </c>
      <c r="L32" s="183" t="str">
        <f>ﾗﾝﾆﾝｸﾞｽｺｱ印刷!J27</f>
        <v/>
      </c>
      <c r="M32" s="183" t="str">
        <f>ﾗﾝﾆﾝｸﾞｽｺｱ印刷!K27</f>
        <v/>
      </c>
      <c r="N32" s="183">
        <f>ﾗﾝﾆﾝｸﾞｽｺｱ印刷!L27</f>
        <v>0</v>
      </c>
      <c r="O32" s="183">
        <f>ﾗﾝﾆﾝｸﾞｽｺｱ印刷!M27</f>
        <v>0</v>
      </c>
      <c r="P32" s="327">
        <f>IF(試合情報とｻｲﾝ用①印刷!D29="","",(試合情報とｻｲﾝ用①印刷!D29))</f>
        <v>12</v>
      </c>
      <c r="Q32" s="328"/>
      <c r="R32" s="251" t="str">
        <f ca="1">IF(試合情報とｻｲﾝ用①印刷!F29=0,"",試合情報とｻｲﾝ用①印刷!F29)</f>
        <v/>
      </c>
      <c r="S32" s="489" t="str">
        <f ca="1">IF(試合情報とｻｲﾝ用①印刷!E29="","",(試合情報とｻｲﾝ用①印刷!E29))</f>
        <v>shin12</v>
      </c>
      <c r="T32" s="489"/>
      <c r="U32" s="489"/>
      <c r="V32" s="489"/>
      <c r="W32" s="489"/>
      <c r="X32" s="489"/>
      <c r="Y32" s="490">
        <f>ﾗﾝﾆﾝｸﾞｽｺｱ印刷!H49</f>
        <v>0</v>
      </c>
      <c r="Z32" s="490"/>
      <c r="AA32" s="183">
        <f>ﾗﾝﾆﾝｸﾞｽｺｱ印刷!I49</f>
        <v>0</v>
      </c>
      <c r="AB32" s="183" t="str">
        <f>ﾗﾝﾆﾝｸﾞｽｺｱ印刷!J49</f>
        <v/>
      </c>
      <c r="AC32" s="183" t="str">
        <f>ﾗﾝﾆﾝｸﾞｽｺｱ印刷!K49</f>
        <v/>
      </c>
      <c r="AD32" s="183">
        <f>ﾗﾝﾆﾝｸﾞｽｺｱ印刷!L49</f>
        <v>0</v>
      </c>
      <c r="AE32" s="183">
        <f>ﾗﾝﾆﾝｸﾞｽｺｱ印刷!M49</f>
        <v>0</v>
      </c>
    </row>
    <row r="33" spans="1:31" ht="15.65" customHeight="1" x14ac:dyDescent="0.2">
      <c r="A33" s="182">
        <f>IF(試合情報とｻｲﾝ用①印刷!A30="","",(試合情報とｻｲﾝ用①印刷!A30))</f>
        <v>13</v>
      </c>
      <c r="B33" s="211" t="str">
        <f ca="1">IF(試合情報とｻｲﾝ用①印刷!C30=0,"",試合情報とｻｲﾝ用①印刷!C30)</f>
        <v/>
      </c>
      <c r="C33" s="463" t="str">
        <f ca="1">IF(試合情報とｻｲﾝ用①印刷!B30="","",(試合情報とｻｲﾝ用①印刷!B30))</f>
        <v>sue13</v>
      </c>
      <c r="D33" s="464"/>
      <c r="E33" s="464"/>
      <c r="F33" s="464"/>
      <c r="G33" s="464"/>
      <c r="H33" s="465"/>
      <c r="I33" s="490">
        <f>ﾗﾝﾆﾝｸﾞｽｺｱ印刷!H28</f>
        <v>0</v>
      </c>
      <c r="J33" s="490"/>
      <c r="K33" s="183">
        <f>ﾗﾝﾆﾝｸﾞｽｺｱ印刷!I28</f>
        <v>0</v>
      </c>
      <c r="L33" s="183" t="str">
        <f>ﾗﾝﾆﾝｸﾞｽｺｱ印刷!J28</f>
        <v/>
      </c>
      <c r="M33" s="183" t="str">
        <f>ﾗﾝﾆﾝｸﾞｽｺｱ印刷!K28</f>
        <v/>
      </c>
      <c r="N33" s="183">
        <f>ﾗﾝﾆﾝｸﾞｽｺｱ印刷!L28</f>
        <v>0</v>
      </c>
      <c r="O33" s="183">
        <f>ﾗﾝﾆﾝｸﾞｽｺｱ印刷!M28</f>
        <v>0</v>
      </c>
      <c r="P33" s="327">
        <f>IF(試合情報とｻｲﾝ用①印刷!D30="","",(試合情報とｻｲﾝ用①印刷!D30))</f>
        <v>13</v>
      </c>
      <c r="Q33" s="328"/>
      <c r="R33" s="251" t="str">
        <f ca="1">IF(試合情報とｻｲﾝ用①印刷!F30=0,"",試合情報とｻｲﾝ用①印刷!F30)</f>
        <v/>
      </c>
      <c r="S33" s="489" t="str">
        <f ca="1">IF(試合情報とｻｲﾝ用①印刷!E30="","",(試合情報とｻｲﾝ用①印刷!E30))</f>
        <v>shin13</v>
      </c>
      <c r="T33" s="489"/>
      <c r="U33" s="489"/>
      <c r="V33" s="489"/>
      <c r="W33" s="489"/>
      <c r="X33" s="489"/>
      <c r="Y33" s="490">
        <f>ﾗﾝﾆﾝｸﾞｽｺｱ印刷!H50</f>
        <v>0</v>
      </c>
      <c r="Z33" s="490"/>
      <c r="AA33" s="183">
        <f>ﾗﾝﾆﾝｸﾞｽｺｱ印刷!I50</f>
        <v>0</v>
      </c>
      <c r="AB33" s="183" t="str">
        <f>ﾗﾝﾆﾝｸﾞｽｺｱ印刷!J50</f>
        <v/>
      </c>
      <c r="AC33" s="183" t="str">
        <f>ﾗﾝﾆﾝｸﾞｽｺｱ印刷!K50</f>
        <v/>
      </c>
      <c r="AD33" s="183">
        <f>ﾗﾝﾆﾝｸﾞｽｺｱ印刷!L50</f>
        <v>0</v>
      </c>
      <c r="AE33" s="183">
        <f>ﾗﾝﾆﾝｸﾞｽｺｱ印刷!M50</f>
        <v>0</v>
      </c>
    </row>
    <row r="34" spans="1:31" ht="15.65" customHeight="1" x14ac:dyDescent="0.2">
      <c r="A34" s="182">
        <f>IF(試合情報とｻｲﾝ用①印刷!A31="","",(試合情報とｻｲﾝ用①印刷!A31))</f>
        <v>14</v>
      </c>
      <c r="B34" s="211" t="str">
        <f ca="1">IF(試合情報とｻｲﾝ用①印刷!C31=0,"",試合情報とｻｲﾝ用①印刷!C31)</f>
        <v/>
      </c>
      <c r="C34" s="463" t="str">
        <f ca="1">IF(試合情報とｻｲﾝ用①印刷!B31="","",(試合情報とｻｲﾝ用①印刷!B31))</f>
        <v>sue14</v>
      </c>
      <c r="D34" s="464"/>
      <c r="E34" s="464"/>
      <c r="F34" s="464"/>
      <c r="G34" s="464"/>
      <c r="H34" s="465"/>
      <c r="I34" s="490">
        <f>ﾗﾝﾆﾝｸﾞｽｺｱ印刷!H29</f>
        <v>0</v>
      </c>
      <c r="J34" s="490"/>
      <c r="K34" s="183">
        <f>ﾗﾝﾆﾝｸﾞｽｺｱ印刷!I29</f>
        <v>0</v>
      </c>
      <c r="L34" s="183" t="str">
        <f>ﾗﾝﾆﾝｸﾞｽｺｱ印刷!J29</f>
        <v/>
      </c>
      <c r="M34" s="183" t="str">
        <f>ﾗﾝﾆﾝｸﾞｽｺｱ印刷!K29</f>
        <v/>
      </c>
      <c r="N34" s="183">
        <f>ﾗﾝﾆﾝｸﾞｽｺｱ印刷!L29</f>
        <v>0</v>
      </c>
      <c r="O34" s="183">
        <f>ﾗﾝﾆﾝｸﾞｽｺｱ印刷!M29</f>
        <v>0</v>
      </c>
      <c r="P34" s="327">
        <f>IF(試合情報とｻｲﾝ用①印刷!D31="","",(試合情報とｻｲﾝ用①印刷!D31))</f>
        <v>17</v>
      </c>
      <c r="Q34" s="328"/>
      <c r="R34" s="251" t="str">
        <f ca="1">IF(試合情報とｻｲﾝ用①印刷!F31=0,"",試合情報とｻｲﾝ用①印刷!F31)</f>
        <v/>
      </c>
      <c r="S34" s="489" t="str">
        <f ca="1">IF(試合情報とｻｲﾝ用①印刷!E31="","",(試合情報とｻｲﾝ用①印刷!E31))</f>
        <v>shin17</v>
      </c>
      <c r="T34" s="489"/>
      <c r="U34" s="489"/>
      <c r="V34" s="489"/>
      <c r="W34" s="489"/>
      <c r="X34" s="489"/>
      <c r="Y34" s="490">
        <f>ﾗﾝﾆﾝｸﾞｽｺｱ印刷!H51</f>
        <v>0</v>
      </c>
      <c r="Z34" s="490"/>
      <c r="AA34" s="183">
        <f>ﾗﾝﾆﾝｸﾞｽｺｱ印刷!I51</f>
        <v>0</v>
      </c>
      <c r="AB34" s="183" t="str">
        <f>ﾗﾝﾆﾝｸﾞｽｺｱ印刷!J51</f>
        <v/>
      </c>
      <c r="AC34" s="183" t="str">
        <f>ﾗﾝﾆﾝｸﾞｽｺｱ印刷!K51</f>
        <v/>
      </c>
      <c r="AD34" s="183">
        <f>ﾗﾝﾆﾝｸﾞｽｺｱ印刷!L51</f>
        <v>0</v>
      </c>
      <c r="AE34" s="183">
        <f>ﾗﾝﾆﾝｸﾞｽｺｱ印刷!M51</f>
        <v>0</v>
      </c>
    </row>
    <row r="35" spans="1:31" ht="15.65" customHeight="1" x14ac:dyDescent="0.2">
      <c r="A35" s="182">
        <f>IF(試合情報とｻｲﾝ用①印刷!A32="","",(試合情報とｻｲﾝ用①印刷!A32))</f>
        <v>15</v>
      </c>
      <c r="B35" s="211" t="str">
        <f ca="1">IF(試合情報とｻｲﾝ用①印刷!C32=0,"",試合情報とｻｲﾝ用①印刷!C32)</f>
        <v/>
      </c>
      <c r="C35" s="463" t="str">
        <f ca="1">IF(試合情報とｻｲﾝ用①印刷!B32="","",(試合情報とｻｲﾝ用①印刷!B32))</f>
        <v>sue15</v>
      </c>
      <c r="D35" s="464"/>
      <c r="E35" s="464"/>
      <c r="F35" s="464"/>
      <c r="G35" s="464"/>
      <c r="H35" s="465"/>
      <c r="I35" s="490">
        <f>ﾗﾝﾆﾝｸﾞｽｺｱ印刷!H30</f>
        <v>0</v>
      </c>
      <c r="J35" s="490"/>
      <c r="K35" s="183">
        <f>ﾗﾝﾆﾝｸﾞｽｺｱ印刷!I30</f>
        <v>0</v>
      </c>
      <c r="L35" s="183" t="str">
        <f>ﾗﾝﾆﾝｸﾞｽｺｱ印刷!J30</f>
        <v/>
      </c>
      <c r="M35" s="183" t="str">
        <f>ﾗﾝﾆﾝｸﾞｽｺｱ印刷!K30</f>
        <v/>
      </c>
      <c r="N35" s="183">
        <f>ﾗﾝﾆﾝｸﾞｽｺｱ印刷!L30</f>
        <v>0</v>
      </c>
      <c r="O35" s="183">
        <f>ﾗﾝﾆﾝｸﾞｽｺｱ印刷!M30</f>
        <v>0</v>
      </c>
      <c r="P35" s="327">
        <f>IF(試合情報とｻｲﾝ用①印刷!D32="","",(試合情報とｻｲﾝ用①印刷!D32))</f>
        <v>18</v>
      </c>
      <c r="Q35" s="328"/>
      <c r="R35" s="251" t="str">
        <f ca="1">IF(試合情報とｻｲﾝ用①印刷!F32=0,"",試合情報とｻｲﾝ用①印刷!F32)</f>
        <v/>
      </c>
      <c r="S35" s="489" t="str">
        <f ca="1">IF(試合情報とｻｲﾝ用①印刷!E32="","",(試合情報とｻｲﾝ用①印刷!E32))</f>
        <v>shin18</v>
      </c>
      <c r="T35" s="489"/>
      <c r="U35" s="489"/>
      <c r="V35" s="489"/>
      <c r="W35" s="489"/>
      <c r="X35" s="489"/>
      <c r="Y35" s="490">
        <f>ﾗﾝﾆﾝｸﾞｽｺｱ印刷!H52</f>
        <v>0</v>
      </c>
      <c r="Z35" s="490"/>
      <c r="AA35" s="183">
        <f>ﾗﾝﾆﾝｸﾞｽｺｱ印刷!I52</f>
        <v>0</v>
      </c>
      <c r="AB35" s="183" t="str">
        <f>ﾗﾝﾆﾝｸﾞｽｺｱ印刷!J52</f>
        <v/>
      </c>
      <c r="AC35" s="183" t="str">
        <f>ﾗﾝﾆﾝｸﾞｽｺｱ印刷!K52</f>
        <v/>
      </c>
      <c r="AD35" s="183">
        <f>ﾗﾝﾆﾝｸﾞｽｺｱ印刷!L52</f>
        <v>0</v>
      </c>
      <c r="AE35" s="183">
        <f>ﾗﾝﾆﾝｸﾞｽｺｱ印刷!M52</f>
        <v>0</v>
      </c>
    </row>
    <row r="36" spans="1:31" ht="15.65" customHeight="1" x14ac:dyDescent="0.2">
      <c r="A36" s="182">
        <f>IF(試合情報とｻｲﾝ用①印刷!A33="","",(試合情報とｻｲﾝ用①印刷!A33))</f>
        <v>16</v>
      </c>
      <c r="B36" s="211" t="str">
        <f ca="1">IF(試合情報とｻｲﾝ用①印刷!C33=0,"",試合情報とｻｲﾝ用①印刷!C33)</f>
        <v/>
      </c>
      <c r="C36" s="463" t="str">
        <f ca="1">IF(試合情報とｻｲﾝ用①印刷!B33="","",(試合情報とｻｲﾝ用①印刷!B33))</f>
        <v>sue16</v>
      </c>
      <c r="D36" s="464"/>
      <c r="E36" s="464"/>
      <c r="F36" s="464"/>
      <c r="G36" s="464"/>
      <c r="H36" s="465"/>
      <c r="I36" s="488">
        <f>ﾗﾝﾆﾝｸﾞｽｺｱ印刷!H31</f>
        <v>1</v>
      </c>
      <c r="J36" s="488"/>
      <c r="K36" s="184">
        <f>ﾗﾝﾆﾝｸﾞｽｺｱ印刷!I31</f>
        <v>1</v>
      </c>
      <c r="L36" s="184" t="str">
        <f>ﾗﾝﾆﾝｸﾞｽｺｱ印刷!J31</f>
        <v/>
      </c>
      <c r="M36" s="184" t="str">
        <f>ﾗﾝﾆﾝｸﾞｽｺｱ印刷!K31</f>
        <v/>
      </c>
      <c r="N36" s="184">
        <f>ﾗﾝﾆﾝｸﾞｽｺｱ印刷!L31</f>
        <v>0</v>
      </c>
      <c r="O36" s="184">
        <f>ﾗﾝﾆﾝｸﾞｽｺｱ印刷!M31</f>
        <v>0</v>
      </c>
      <c r="P36" s="327">
        <f>IF(試合情報とｻｲﾝ用①印刷!D33="","",(試合情報とｻｲﾝ用①印刷!D33))</f>
        <v>19</v>
      </c>
      <c r="Q36" s="328"/>
      <c r="R36" s="252" t="str">
        <f ca="1">IF(試合情報とｻｲﾝ用①印刷!F33=0,"",試合情報とｻｲﾝ用①印刷!F33)</f>
        <v/>
      </c>
      <c r="S36" s="489" t="str">
        <f ca="1">IF(試合情報とｻｲﾝ用①印刷!E33="","",(試合情報とｻｲﾝ用①印刷!E33))</f>
        <v>shin19</v>
      </c>
      <c r="T36" s="489"/>
      <c r="U36" s="489"/>
      <c r="V36" s="489"/>
      <c r="W36" s="489"/>
      <c r="X36" s="489"/>
      <c r="Y36" s="488">
        <f>ﾗﾝﾆﾝｸﾞｽｺｱ印刷!H53</f>
        <v>1</v>
      </c>
      <c r="Z36" s="488"/>
      <c r="AA36" s="184">
        <f>ﾗﾝﾆﾝｸﾞｽｺｱ印刷!I53</f>
        <v>1</v>
      </c>
      <c r="AB36" s="184" t="str">
        <f>ﾗﾝﾆﾝｸﾞｽｺｱ印刷!J53</f>
        <v/>
      </c>
      <c r="AC36" s="184" t="str">
        <f>ﾗﾝﾆﾝｸﾞｽｺｱ印刷!K53</f>
        <v/>
      </c>
      <c r="AD36" s="184">
        <f>ﾗﾝﾆﾝｸﾞｽｺｱ印刷!L53</f>
        <v>0</v>
      </c>
      <c r="AE36" s="184">
        <f>ﾗﾝﾆﾝｸﾞｽｺｱ印刷!M53</f>
        <v>0</v>
      </c>
    </row>
    <row r="37" spans="1:31" ht="15.65" customHeight="1" x14ac:dyDescent="0.2">
      <c r="A37" s="476" t="str">
        <f ca="1">IF(試合情報とｻｲﾝ用①印刷!B34="","",(試合情報とｻｲﾝ用①印刷!A34))</f>
        <v>監督A</v>
      </c>
      <c r="B37" s="476" t="e">
        <f>試合情報とｻｲﾝ用①印刷!#REF!</f>
        <v>#REF!</v>
      </c>
      <c r="C37" s="477" t="str">
        <f ca="1">IF(試合情報とｻｲﾝ用①印刷!B34="","",(試合情報とｻｲﾝ用①印刷!B34))</f>
        <v>sue1101</v>
      </c>
      <c r="D37" s="478"/>
      <c r="E37" s="478"/>
      <c r="F37" s="478"/>
      <c r="G37" s="478"/>
      <c r="H37" s="478"/>
      <c r="I37" s="478"/>
      <c r="J37" s="479"/>
      <c r="K37" s="181">
        <f>ﾗﾝﾆﾝｸﾞｽｺｱ印刷!I32</f>
        <v>0</v>
      </c>
      <c r="L37" s="181" t="str">
        <f>ﾗﾝﾆﾝｸﾞｽｺｱ印刷!J32</f>
        <v/>
      </c>
      <c r="M37" s="181" t="str">
        <f>ﾗﾝﾆﾝｸﾞｽｺｱ印刷!K32</f>
        <v/>
      </c>
      <c r="N37" s="181">
        <f>ﾗﾝﾆﾝｸﾞｽｺｱ印刷!L32</f>
        <v>0</v>
      </c>
      <c r="O37" s="181">
        <f>ﾗﾝﾆﾝｸﾞｽｺｱ印刷!M32</f>
        <v>0</v>
      </c>
      <c r="P37" s="480" t="str">
        <f ca="1">IF(試合情報とｻｲﾝ用①印刷!E34="","",(試合情報とｻｲﾝ用①印刷!D34))</f>
        <v>監督A</v>
      </c>
      <c r="Q37" s="481"/>
      <c r="R37" s="482"/>
      <c r="S37" s="483" t="str">
        <f ca="1">IF(試合情報とｻｲﾝ用①印刷!E34="","",(試合情報とｻｲﾝ用①印刷!E34))</f>
        <v>sue1107</v>
      </c>
      <c r="T37" s="484"/>
      <c r="U37" s="484"/>
      <c r="V37" s="484"/>
      <c r="W37" s="484"/>
      <c r="X37" s="484"/>
      <c r="Y37" s="484"/>
      <c r="Z37" s="485"/>
      <c r="AA37" s="181">
        <f>ﾗﾝﾆﾝｸﾞｽｺｱ印刷!I54</f>
        <v>0</v>
      </c>
      <c r="AB37" s="181" t="str">
        <f>ﾗﾝﾆﾝｸﾞｽｺｱ印刷!J54</f>
        <v/>
      </c>
      <c r="AC37" s="181" t="str">
        <f>ﾗﾝﾆﾝｸﾞｽｺｱ印刷!K54</f>
        <v/>
      </c>
      <c r="AD37" s="181">
        <f>ﾗﾝﾆﾝｸﾞｽｺｱ印刷!L54</f>
        <v>0</v>
      </c>
      <c r="AE37" s="181">
        <f>ﾗﾝﾆﾝｸﾞｽｺｱ印刷!M54</f>
        <v>0</v>
      </c>
    </row>
    <row r="38" spans="1:31" ht="15.65" customHeight="1" x14ac:dyDescent="0.2">
      <c r="A38" s="462" t="str">
        <f ca="1">IF(試合情報とｻｲﾝ用①印刷!B35="","",(試合情報とｻｲﾝ用①印刷!A35))</f>
        <v>役員B</v>
      </c>
      <c r="B38" s="462" t="e">
        <f>試合情報とｻｲﾝ用①印刷!#REF!</f>
        <v>#REF!</v>
      </c>
      <c r="C38" s="463" t="str">
        <f ca="1">IF(試合情報とｻｲﾝ用①印刷!B35=0,"",(試合情報とｻｲﾝ用①印刷!B35))</f>
        <v>sue1102</v>
      </c>
      <c r="D38" s="464"/>
      <c r="E38" s="464"/>
      <c r="F38" s="464"/>
      <c r="G38" s="464"/>
      <c r="H38" s="464"/>
      <c r="I38" s="464"/>
      <c r="J38" s="465"/>
      <c r="K38" s="183">
        <f>ﾗﾝﾆﾝｸﾞｽｺｱ印刷!I33</f>
        <v>0</v>
      </c>
      <c r="L38" s="183" t="str">
        <f>ﾗﾝﾆﾝｸﾞｽｺｱ印刷!J33</f>
        <v/>
      </c>
      <c r="M38" s="183" t="str">
        <f>ﾗﾝﾆﾝｸﾞｽｺｱ印刷!K33</f>
        <v/>
      </c>
      <c r="N38" s="183">
        <f>ﾗﾝﾆﾝｸﾞｽｺｱ印刷!L33</f>
        <v>0</v>
      </c>
      <c r="O38" s="183">
        <f>ﾗﾝﾆﾝｸﾞｽｺｱ印刷!M33</f>
        <v>0</v>
      </c>
      <c r="P38" s="466" t="str">
        <f ca="1">IF(試合情報とｻｲﾝ用①印刷!E35="","",(試合情報とｻｲﾝ用①印刷!D35))</f>
        <v>役員B</v>
      </c>
      <c r="Q38" s="467"/>
      <c r="R38" s="468"/>
      <c r="S38" s="463" t="str">
        <f ca="1">IF(試合情報とｻｲﾝ用①印刷!E35="","",(試合情報とｻｲﾝ用①印刷!E35))</f>
        <v>sue1108</v>
      </c>
      <c r="T38" s="464"/>
      <c r="U38" s="464"/>
      <c r="V38" s="464"/>
      <c r="W38" s="464"/>
      <c r="X38" s="464"/>
      <c r="Y38" s="464"/>
      <c r="Z38" s="465"/>
      <c r="AA38" s="183">
        <f>ﾗﾝﾆﾝｸﾞｽｺｱ印刷!I55</f>
        <v>0</v>
      </c>
      <c r="AB38" s="183" t="str">
        <f>ﾗﾝﾆﾝｸﾞｽｺｱ印刷!J55</f>
        <v/>
      </c>
      <c r="AC38" s="183" t="str">
        <f>ﾗﾝﾆﾝｸﾞｽｺｱ印刷!K55</f>
        <v/>
      </c>
      <c r="AD38" s="183">
        <f>ﾗﾝﾆﾝｸﾞｽｺｱ印刷!L55</f>
        <v>0</v>
      </c>
      <c r="AE38" s="183">
        <f>ﾗﾝﾆﾝｸﾞｽｺｱ印刷!M55</f>
        <v>0</v>
      </c>
    </row>
    <row r="39" spans="1:31" ht="15.65" customHeight="1" x14ac:dyDescent="0.2">
      <c r="A39" s="462" t="str">
        <f ca="1">IF(試合情報とｻｲﾝ用①印刷!B36="","",(試合情報とｻｲﾝ用①印刷!A36))</f>
        <v>役員C</v>
      </c>
      <c r="B39" s="462" t="e">
        <f>試合情報とｻｲﾝ用①印刷!#REF!</f>
        <v>#REF!</v>
      </c>
      <c r="C39" s="463" t="str">
        <f ca="1">IF(試合情報とｻｲﾝ用①印刷!B36=0,"",(試合情報とｻｲﾝ用①印刷!B36))</f>
        <v>sue1103</v>
      </c>
      <c r="D39" s="464"/>
      <c r="E39" s="464"/>
      <c r="F39" s="464"/>
      <c r="G39" s="464"/>
      <c r="H39" s="464"/>
      <c r="I39" s="464"/>
      <c r="J39" s="465"/>
      <c r="K39" s="183">
        <f>ﾗﾝﾆﾝｸﾞｽｺｱ印刷!I34</f>
        <v>0</v>
      </c>
      <c r="L39" s="183" t="str">
        <f>ﾗﾝﾆﾝｸﾞｽｺｱ印刷!J34</f>
        <v/>
      </c>
      <c r="M39" s="183" t="str">
        <f>ﾗﾝﾆﾝｸﾞｽｺｱ印刷!K34</f>
        <v/>
      </c>
      <c r="N39" s="183">
        <f>ﾗﾝﾆﾝｸﾞｽｺｱ印刷!L34</f>
        <v>0</v>
      </c>
      <c r="O39" s="183">
        <f>ﾗﾝﾆﾝｸﾞｽｺｱ印刷!M34</f>
        <v>0</v>
      </c>
      <c r="P39" s="466" t="str">
        <f ca="1">IF(試合情報とｻｲﾝ用①印刷!E36="","",(試合情報とｻｲﾝ用①印刷!D36))</f>
        <v>役員C</v>
      </c>
      <c r="Q39" s="467"/>
      <c r="R39" s="468"/>
      <c r="S39" s="301" t="str">
        <f ca="1">IF(試合情報とｻｲﾝ用①印刷!E36="","",(試合情報とｻｲﾝ用①印刷!E36))</f>
        <v>sue1109</v>
      </c>
      <c r="T39" s="302"/>
      <c r="U39" s="302"/>
      <c r="V39" s="302"/>
      <c r="W39" s="302"/>
      <c r="X39" s="302"/>
      <c r="Y39" s="302"/>
      <c r="Z39" s="303"/>
      <c r="AA39" s="183">
        <f>ﾗﾝﾆﾝｸﾞｽｺｱ印刷!I56</f>
        <v>0</v>
      </c>
      <c r="AB39" s="183" t="str">
        <f>ﾗﾝﾆﾝｸﾞｽｺｱ印刷!J56</f>
        <v/>
      </c>
      <c r="AC39" s="183" t="str">
        <f>ﾗﾝﾆﾝｸﾞｽｺｱ印刷!K56</f>
        <v/>
      </c>
      <c r="AD39" s="183">
        <f>ﾗﾝﾆﾝｸﾞｽｺｱ印刷!L56</f>
        <v>0</v>
      </c>
      <c r="AE39" s="183">
        <f>ﾗﾝﾆﾝｸﾞｽｺｱ印刷!M56</f>
        <v>0</v>
      </c>
    </row>
    <row r="40" spans="1:31" ht="15.65" customHeight="1" x14ac:dyDescent="0.2">
      <c r="A40" s="462" t="str">
        <f ca="1">IF(試合情報とｻｲﾝ用①印刷!B37="","",(試合情報とｻｲﾝ用①印刷!A37))</f>
        <v>役員D</v>
      </c>
      <c r="B40" s="462" t="e">
        <f>試合情報とｻｲﾝ用①印刷!#REF!</f>
        <v>#REF!</v>
      </c>
      <c r="C40" s="463" t="str">
        <f ca="1">IF(試合情報とｻｲﾝ用①印刷!B37=0,"",(試合情報とｻｲﾝ用①印刷!B37))</f>
        <v>sue1105</v>
      </c>
      <c r="D40" s="464"/>
      <c r="E40" s="464"/>
      <c r="F40" s="464"/>
      <c r="G40" s="464"/>
      <c r="H40" s="464"/>
      <c r="I40" s="464"/>
      <c r="J40" s="465"/>
      <c r="K40" s="183">
        <f>ﾗﾝﾆﾝｸﾞｽｺｱ印刷!I35</f>
        <v>0</v>
      </c>
      <c r="L40" s="183" t="str">
        <f>ﾗﾝﾆﾝｸﾞｽｺｱ印刷!J35</f>
        <v/>
      </c>
      <c r="M40" s="183" t="str">
        <f>ﾗﾝﾆﾝｸﾞｽｺｱ印刷!K35</f>
        <v/>
      </c>
      <c r="N40" s="183">
        <f>ﾗﾝﾆﾝｸﾞｽｺｱ印刷!L35</f>
        <v>0</v>
      </c>
      <c r="O40" s="183">
        <f>ﾗﾝﾆﾝｸﾞｽｺｱ印刷!M35</f>
        <v>0</v>
      </c>
      <c r="P40" s="467" t="str">
        <f ca="1">IF(試合情報とｻｲﾝ用①印刷!E37="","",(試合情報とｻｲﾝ用①印刷!D37))</f>
        <v>役員D</v>
      </c>
      <c r="Q40" s="486"/>
      <c r="R40" s="487"/>
      <c r="S40" s="301" t="str">
        <f ca="1">IF(試合情報とｻｲﾝ用①印刷!E37="","",(試合情報とｻｲﾝ用①印刷!E37))</f>
        <v>sue1110</v>
      </c>
      <c r="T40" s="302"/>
      <c r="U40" s="302"/>
      <c r="V40" s="302"/>
      <c r="W40" s="302"/>
      <c r="X40" s="302"/>
      <c r="Y40" s="302"/>
      <c r="Z40" s="303"/>
      <c r="AA40" s="183">
        <f>ﾗﾝﾆﾝｸﾞｽｺｱ印刷!I57</f>
        <v>0</v>
      </c>
      <c r="AB40" s="183" t="str">
        <f>ﾗﾝﾆﾝｸﾞｽｺｱ印刷!J57</f>
        <v/>
      </c>
      <c r="AC40" s="183" t="str">
        <f>ﾗﾝﾆﾝｸﾞｽｺｱ印刷!K57</f>
        <v/>
      </c>
      <c r="AD40" s="183">
        <f>ﾗﾝﾆﾝｸﾞｽｺｱ印刷!L57</f>
        <v>0</v>
      </c>
      <c r="AE40" s="183">
        <f>ﾗﾝﾆﾝｸﾞｽｺｱ印刷!M57</f>
        <v>0</v>
      </c>
    </row>
    <row r="41" spans="1:31" ht="15.65" customHeight="1" x14ac:dyDescent="0.2">
      <c r="A41" s="469" t="str">
        <f>IF(試合情報とｻｲﾝ用①印刷!B38="","",(試合情報とｻｲﾝ用①印刷!A38))</f>
        <v/>
      </c>
      <c r="B41" s="469" t="e">
        <f>試合情報とｻｲﾝ用①印刷!#REF!</f>
        <v>#REF!</v>
      </c>
      <c r="C41" s="470" t="str">
        <f>IF(試合情報とｻｲﾝ用①印刷!B38=0,"",(試合情報とｻｲﾝ用①印刷!B38))</f>
        <v/>
      </c>
      <c r="D41" s="471"/>
      <c r="E41" s="471"/>
      <c r="F41" s="471"/>
      <c r="G41" s="471"/>
      <c r="H41" s="471"/>
      <c r="I41" s="471"/>
      <c r="J41" s="472"/>
      <c r="K41" s="184">
        <f>ﾗﾝﾆﾝｸﾞｽｺｱ印刷!I36</f>
        <v>0</v>
      </c>
      <c r="L41" s="184" t="str">
        <f>ﾗﾝﾆﾝｸﾞｽｺｱ印刷!J36</f>
        <v/>
      </c>
      <c r="M41" s="184" t="str">
        <f>ﾗﾝﾆﾝｸﾞｽｺｱ印刷!K36</f>
        <v/>
      </c>
      <c r="N41" s="184">
        <f>ﾗﾝﾆﾝｸﾞｽｺｱ印刷!L36</f>
        <v>0</v>
      </c>
      <c r="O41" s="184">
        <f>ﾗﾝﾆﾝｸﾞｽｺｱ印刷!M36</f>
        <v>0</v>
      </c>
      <c r="P41" s="473" t="str">
        <f ca="1">IF(試合情報とｻｲﾝ用①印刷!E38="","",(試合情報とｻｲﾝ用①印刷!D38))</f>
        <v>役員E</v>
      </c>
      <c r="Q41" s="474"/>
      <c r="R41" s="475"/>
      <c r="S41" s="308" t="str">
        <f ca="1">IF(試合情報とｻｲﾝ用①印刷!E38="","",(試合情報とｻｲﾝ用①印刷!E38))</f>
        <v>sue1111</v>
      </c>
      <c r="T41" s="309"/>
      <c r="U41" s="309"/>
      <c r="V41" s="309"/>
      <c r="W41" s="309"/>
      <c r="X41" s="309"/>
      <c r="Y41" s="309"/>
      <c r="Z41" s="310"/>
      <c r="AA41" s="184">
        <f>ﾗﾝﾆﾝｸﾞｽｺｱ印刷!I58</f>
        <v>0</v>
      </c>
      <c r="AB41" s="184" t="str">
        <f>ﾗﾝﾆﾝｸﾞｽｺｱ印刷!J58</f>
        <v/>
      </c>
      <c r="AC41" s="184" t="str">
        <f>ﾗﾝﾆﾝｸﾞｽｺｱ印刷!K58</f>
        <v/>
      </c>
      <c r="AD41" s="184">
        <f>ﾗﾝﾆﾝｸﾞｽｺｱ印刷!L58</f>
        <v>0</v>
      </c>
      <c r="AE41" s="184">
        <f>ﾗﾝﾆﾝｸﾞｽｺｱ印刷!M58</f>
        <v>0</v>
      </c>
    </row>
    <row r="42" spans="1:31" ht="3.75" customHeight="1" x14ac:dyDescent="0.2"/>
    <row r="43" spans="1:31" ht="25.5" customHeight="1" x14ac:dyDescent="0.2">
      <c r="A43" s="296" t="s">
        <v>18</v>
      </c>
      <c r="B43" s="297"/>
      <c r="C43" s="296"/>
      <c r="D43" s="298"/>
      <c r="E43" s="298"/>
      <c r="F43" s="298"/>
      <c r="G43" s="298"/>
      <c r="H43" s="298"/>
      <c r="I43" s="298"/>
      <c r="J43" s="298"/>
      <c r="K43" s="297"/>
      <c r="L43" s="296" t="s">
        <v>43</v>
      </c>
      <c r="M43" s="298"/>
      <c r="N43" s="298"/>
      <c r="O43" s="298"/>
      <c r="P43" s="298"/>
      <c r="Q43" s="299"/>
      <c r="R43" s="298"/>
      <c r="S43" s="298"/>
      <c r="T43" s="297"/>
      <c r="U43" s="296"/>
      <c r="V43" s="298"/>
      <c r="W43" s="298"/>
      <c r="X43" s="298"/>
      <c r="Y43" s="298"/>
      <c r="Z43" s="298"/>
      <c r="AA43" s="298"/>
      <c r="AB43" s="298"/>
      <c r="AC43" s="297"/>
      <c r="AD43" s="296" t="s">
        <v>19</v>
      </c>
      <c r="AE43" s="297"/>
    </row>
    <row r="44" spans="1:31" ht="17.25" customHeight="1" x14ac:dyDescent="0.2">
      <c r="A44" s="75" t="s">
        <v>44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121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80"/>
    </row>
    <row r="45" spans="1:31" ht="15.65" customHeight="1" x14ac:dyDescent="0.2">
      <c r="A45" s="460">
        <f>入力とｽｺｱのみ①重ね印刷!B162</f>
        <v>0</v>
      </c>
      <c r="B45" s="432"/>
      <c r="C45" s="432"/>
      <c r="D45" s="432"/>
      <c r="E45" s="432"/>
      <c r="F45" s="432"/>
      <c r="G45" s="432"/>
      <c r="H45" s="432"/>
      <c r="I45" s="432"/>
      <c r="J45" s="432"/>
      <c r="K45" s="432"/>
      <c r="L45" s="432"/>
      <c r="M45" s="432"/>
      <c r="N45" s="432"/>
      <c r="O45" s="432"/>
      <c r="P45" s="432"/>
      <c r="Q45" s="432"/>
      <c r="R45" s="432"/>
      <c r="S45" s="432"/>
      <c r="T45" s="432"/>
      <c r="U45" s="432"/>
      <c r="V45" s="432"/>
      <c r="W45" s="432"/>
      <c r="X45" s="432"/>
      <c r="Y45" s="432"/>
      <c r="Z45" s="432"/>
      <c r="AA45" s="432"/>
      <c r="AB45" s="432"/>
      <c r="AC45" s="432"/>
      <c r="AD45" s="432"/>
      <c r="AE45" s="461"/>
    </row>
    <row r="46" spans="1:31" ht="15.65" customHeight="1" x14ac:dyDescent="0.2">
      <c r="A46" s="457">
        <f>入力とｽｺｱのみ①重ね印刷!B163</f>
        <v>0</v>
      </c>
      <c r="B46" s="458"/>
      <c r="C46" s="458"/>
      <c r="D46" s="458"/>
      <c r="E46" s="458"/>
      <c r="F46" s="458"/>
      <c r="G46" s="458"/>
      <c r="H46" s="458"/>
      <c r="I46" s="458"/>
      <c r="J46" s="458"/>
      <c r="K46" s="458"/>
      <c r="L46" s="458"/>
      <c r="M46" s="458"/>
      <c r="N46" s="458"/>
      <c r="O46" s="458"/>
      <c r="P46" s="458"/>
      <c r="Q46" s="458"/>
      <c r="R46" s="458"/>
      <c r="S46" s="458"/>
      <c r="T46" s="458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9"/>
    </row>
    <row r="47" spans="1:31" ht="3.75" customHeight="1" x14ac:dyDescent="0.2"/>
    <row r="48" spans="1:31" ht="24.65" customHeight="1" x14ac:dyDescent="0.2">
      <c r="A48" s="68" t="s">
        <v>45</v>
      </c>
      <c r="H48" s="456" t="str">
        <f>試合情報とｻｲﾝ用①印刷!E8</f>
        <v>aaa</v>
      </c>
      <c r="I48" s="456"/>
      <c r="J48" s="456"/>
      <c r="K48" s="456"/>
      <c r="L48" s="456"/>
      <c r="M48" s="456" t="str">
        <f>試合情報とｻｲﾝ用①印刷!E9</f>
        <v>bbb</v>
      </c>
      <c r="N48" s="456"/>
      <c r="O48" s="456"/>
      <c r="P48" s="456"/>
      <c r="Q48" s="456"/>
      <c r="R48" s="456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</row>
    <row r="49" spans="1:31" ht="3.75" customHeight="1" x14ac:dyDescent="0.2"/>
    <row r="50" spans="1:31" ht="24.65" customHeight="1" x14ac:dyDescent="0.2">
      <c r="A50" s="68" t="s">
        <v>46</v>
      </c>
      <c r="H50" s="456" t="str">
        <f>試合情報とｻｲﾝ用①印刷!E10</f>
        <v>aaaa</v>
      </c>
      <c r="I50" s="456"/>
      <c r="J50" s="456"/>
      <c r="K50" s="456"/>
      <c r="L50" s="456"/>
      <c r="M50" s="456" t="str">
        <f>試合情報とｻｲﾝ用①印刷!E11</f>
        <v>bbb</v>
      </c>
      <c r="N50" s="456"/>
      <c r="O50" s="456"/>
      <c r="P50" s="456"/>
      <c r="Q50" s="456"/>
      <c r="R50" s="456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</row>
    <row r="51" spans="1:31" ht="3.75" customHeight="1" x14ac:dyDescent="0.2"/>
    <row r="52" spans="1:31" ht="24.65" customHeight="1" x14ac:dyDescent="0.2">
      <c r="A52" s="185" t="str">
        <f>IF(試合情報とｻｲﾝ用①印刷!D12="","",試合情報とｻｲﾝ用①印刷!D12)</f>
        <v>ＭＯ</v>
      </c>
      <c r="H52" s="456">
        <f>試合情報とｻｲﾝ用①印刷!E12</f>
        <v>0</v>
      </c>
      <c r="I52" s="456"/>
      <c r="J52" s="456"/>
      <c r="K52" s="456"/>
      <c r="L52" s="456"/>
      <c r="M52" s="456">
        <f>試合情報とｻｲﾝ用①印刷!E13</f>
        <v>0</v>
      </c>
      <c r="N52" s="456"/>
      <c r="O52" s="456"/>
      <c r="P52" s="456"/>
      <c r="Q52" s="456"/>
      <c r="R52" s="456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</row>
    <row r="53" spans="1:31" ht="9.75" customHeight="1" thickBot="1" x14ac:dyDescent="0.25"/>
    <row r="54" spans="1:31" ht="15" customHeight="1" thickBot="1" x14ac:dyDescent="0.25">
      <c r="A54" s="87"/>
      <c r="B54" s="87"/>
      <c r="C54" s="295" t="s">
        <v>47</v>
      </c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87"/>
      <c r="AE54" s="87"/>
    </row>
    <row r="55" spans="1:31" ht="3.75" customHeight="1" x14ac:dyDescent="0.2"/>
    <row r="56" spans="1:31" ht="17.25" customHeight="1" x14ac:dyDescent="0.2"/>
  </sheetData>
  <sheetProtection algorithmName="SHA-512" hashValue="NSuHcud+mbgffeh+6EWepOYqUROBGq6C3Va8jLgy/90+YnWt5x35G8ijUN8aTtJS5IptZgwDCWvw9oSsYk+4MQ==" saltValue="PN/pGdEghWrB/CzsoAk3yQ==" spinCount="100000" sheet="1" objects="1" scenarios="1" selectLockedCells="1"/>
  <mergeCells count="181">
    <mergeCell ref="O7:R7"/>
    <mergeCell ref="S7:AE7"/>
    <mergeCell ref="J9:V9"/>
    <mergeCell ref="B11:O11"/>
    <mergeCell ref="P11:AD11"/>
    <mergeCell ref="AC12:AD12"/>
    <mergeCell ref="W1:X2"/>
    <mergeCell ref="Y1:AE2"/>
    <mergeCell ref="O6:R6"/>
    <mergeCell ref="S6:U6"/>
    <mergeCell ref="W6:X6"/>
    <mergeCell ref="Z6:AA6"/>
    <mergeCell ref="A13:D13"/>
    <mergeCell ref="E13:J13"/>
    <mergeCell ref="K13:AA13"/>
    <mergeCell ref="AB13:AE13"/>
    <mergeCell ref="C14:D14"/>
    <mergeCell ref="E14:F14"/>
    <mergeCell ref="I14:J14"/>
    <mergeCell ref="K14:L14"/>
    <mergeCell ref="O14:P14"/>
    <mergeCell ref="V14:W14"/>
    <mergeCell ref="X14:Y14"/>
    <mergeCell ref="AB14:AC14"/>
    <mergeCell ref="AD14:AE14"/>
    <mergeCell ref="Q14:S14"/>
    <mergeCell ref="A15:B15"/>
    <mergeCell ref="C15:D15"/>
    <mergeCell ref="E15:F15"/>
    <mergeCell ref="G15:H15"/>
    <mergeCell ref="I15:J15"/>
    <mergeCell ref="K15:L15"/>
    <mergeCell ref="E16:F16"/>
    <mergeCell ref="G16:L16"/>
    <mergeCell ref="T16:Y16"/>
    <mergeCell ref="Z16:AA16"/>
    <mergeCell ref="M15:N15"/>
    <mergeCell ref="O15:P15"/>
    <mergeCell ref="T15:U15"/>
    <mergeCell ref="V15:W15"/>
    <mergeCell ref="X15:Y15"/>
    <mergeCell ref="AB17:AE18"/>
    <mergeCell ref="G18:H18"/>
    <mergeCell ref="I18:J18"/>
    <mergeCell ref="K18:L18"/>
    <mergeCell ref="T18:U18"/>
    <mergeCell ref="V18:W18"/>
    <mergeCell ref="X18:Y18"/>
    <mergeCell ref="Z15:AA15"/>
    <mergeCell ref="AB15:AC15"/>
    <mergeCell ref="AD15:AE15"/>
    <mergeCell ref="Q15:S15"/>
    <mergeCell ref="A20:B20"/>
    <mergeCell ref="C20:H20"/>
    <mergeCell ref="I20:J20"/>
    <mergeCell ref="P20:R20"/>
    <mergeCell ref="S20:X20"/>
    <mergeCell ref="Y20:Z20"/>
    <mergeCell ref="A17:D18"/>
    <mergeCell ref="E17:F18"/>
    <mergeCell ref="Z17:AA18"/>
    <mergeCell ref="C22:H22"/>
    <mergeCell ref="I22:J22"/>
    <mergeCell ref="P22:Q22"/>
    <mergeCell ref="S22:X22"/>
    <mergeCell ref="Y22:Z22"/>
    <mergeCell ref="C21:H21"/>
    <mergeCell ref="I21:J21"/>
    <mergeCell ref="P21:Q21"/>
    <mergeCell ref="S21:X21"/>
    <mergeCell ref="Y21:Z21"/>
    <mergeCell ref="C24:H24"/>
    <mergeCell ref="I24:J24"/>
    <mergeCell ref="P24:Q24"/>
    <mergeCell ref="S24:X24"/>
    <mergeCell ref="Y24:Z24"/>
    <mergeCell ref="C23:H23"/>
    <mergeCell ref="I23:J23"/>
    <mergeCell ref="P23:Q23"/>
    <mergeCell ref="S23:X23"/>
    <mergeCell ref="Y23:Z23"/>
    <mergeCell ref="C26:H26"/>
    <mergeCell ref="I26:J26"/>
    <mergeCell ref="P26:Q26"/>
    <mergeCell ref="S26:X26"/>
    <mergeCell ref="Y26:Z26"/>
    <mergeCell ref="C25:H25"/>
    <mergeCell ref="I25:J25"/>
    <mergeCell ref="P25:Q25"/>
    <mergeCell ref="S25:X25"/>
    <mergeCell ref="Y25:Z25"/>
    <mergeCell ref="C28:H28"/>
    <mergeCell ref="I28:J28"/>
    <mergeCell ref="P28:Q28"/>
    <mergeCell ref="S28:X28"/>
    <mergeCell ref="Y28:Z28"/>
    <mergeCell ref="C27:H27"/>
    <mergeCell ref="I27:J27"/>
    <mergeCell ref="P27:Q27"/>
    <mergeCell ref="S27:X27"/>
    <mergeCell ref="Y27:Z27"/>
    <mergeCell ref="C30:H30"/>
    <mergeCell ref="I30:J30"/>
    <mergeCell ref="P30:Q30"/>
    <mergeCell ref="S30:X30"/>
    <mergeCell ref="Y30:Z30"/>
    <mergeCell ref="C29:H29"/>
    <mergeCell ref="I29:J29"/>
    <mergeCell ref="P29:Q29"/>
    <mergeCell ref="S29:X29"/>
    <mergeCell ref="Y29:Z29"/>
    <mergeCell ref="C32:H32"/>
    <mergeCell ref="I32:J32"/>
    <mergeCell ref="P32:Q32"/>
    <mergeCell ref="S32:X32"/>
    <mergeCell ref="Y32:Z32"/>
    <mergeCell ref="C31:H31"/>
    <mergeCell ref="I31:J31"/>
    <mergeCell ref="P31:Q31"/>
    <mergeCell ref="S31:X31"/>
    <mergeCell ref="Y31:Z31"/>
    <mergeCell ref="C34:H34"/>
    <mergeCell ref="I34:J34"/>
    <mergeCell ref="P34:Q34"/>
    <mergeCell ref="S34:X34"/>
    <mergeCell ref="Y34:Z34"/>
    <mergeCell ref="C33:H33"/>
    <mergeCell ref="I33:J33"/>
    <mergeCell ref="P33:Q33"/>
    <mergeCell ref="S33:X33"/>
    <mergeCell ref="Y33:Z33"/>
    <mergeCell ref="C36:H36"/>
    <mergeCell ref="I36:J36"/>
    <mergeCell ref="P36:Q36"/>
    <mergeCell ref="S36:X36"/>
    <mergeCell ref="Y36:Z36"/>
    <mergeCell ref="C35:H35"/>
    <mergeCell ref="I35:J35"/>
    <mergeCell ref="P35:Q35"/>
    <mergeCell ref="S35:X35"/>
    <mergeCell ref="Y35:Z35"/>
    <mergeCell ref="A39:B39"/>
    <mergeCell ref="C39:J39"/>
    <mergeCell ref="P39:R39"/>
    <mergeCell ref="S39:Z39"/>
    <mergeCell ref="A41:B41"/>
    <mergeCell ref="C41:J41"/>
    <mergeCell ref="P41:R41"/>
    <mergeCell ref="S41:Z41"/>
    <mergeCell ref="A37:B37"/>
    <mergeCell ref="C37:J37"/>
    <mergeCell ref="P37:R37"/>
    <mergeCell ref="S37:Z37"/>
    <mergeCell ref="A38:B38"/>
    <mergeCell ref="C38:J38"/>
    <mergeCell ref="P38:R38"/>
    <mergeCell ref="S38:Z38"/>
    <mergeCell ref="A40:B40"/>
    <mergeCell ref="P40:R40"/>
    <mergeCell ref="C40:J40"/>
    <mergeCell ref="S40:Z40"/>
    <mergeCell ref="A43:B43"/>
    <mergeCell ref="C43:K43"/>
    <mergeCell ref="L43:T43"/>
    <mergeCell ref="U43:AC43"/>
    <mergeCell ref="AD43:AE43"/>
    <mergeCell ref="H48:L48"/>
    <mergeCell ref="M48:R48"/>
    <mergeCell ref="T48:Y48"/>
    <mergeCell ref="Z48:AE48"/>
    <mergeCell ref="A46:AE46"/>
    <mergeCell ref="A45:AE45"/>
    <mergeCell ref="C54:AC54"/>
    <mergeCell ref="H50:L50"/>
    <mergeCell ref="M50:R50"/>
    <mergeCell ref="T50:Y50"/>
    <mergeCell ref="Z50:AE50"/>
    <mergeCell ref="H52:L52"/>
    <mergeCell ref="M52:R52"/>
    <mergeCell ref="T52:Y52"/>
    <mergeCell ref="Z52:AE52"/>
  </mergeCells>
  <phoneticPr fontId="1"/>
  <printOptions horizontalCentered="1" verticalCentered="1"/>
  <pageMargins left="0.70866141732283472" right="0.47244094488188981" top="0.59055118110236227" bottom="0.31496062992125984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8194" r:id="rId4">
          <objectPr defaultSize="0" autoPict="0" r:id="rId5">
            <anchor moveWithCells="1">
              <from>
                <xdr:col>3</xdr:col>
                <xdr:colOff>114300</xdr:colOff>
                <xdr:row>1</xdr:row>
                <xdr:rowOff>44450</xdr:rowOff>
              </from>
              <to>
                <xdr:col>5</xdr:col>
                <xdr:colOff>139700</xdr:colOff>
                <xdr:row>3</xdr:row>
                <xdr:rowOff>152400</xdr:rowOff>
              </to>
            </anchor>
          </objectPr>
        </oleObject>
      </mc:Choice>
      <mc:Fallback>
        <oleObject progId="Paint.Picture" shapeId="819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66"/>
  </sheetPr>
  <dimension ref="A1:AE72"/>
  <sheetViews>
    <sheetView workbookViewId="0">
      <selection activeCell="E13" sqref="E13"/>
    </sheetView>
  </sheetViews>
  <sheetFormatPr defaultColWidth="3" defaultRowHeight="15.75" customHeight="1" x14ac:dyDescent="0.2"/>
  <cols>
    <col min="1" max="1" width="3.08984375" style="45" customWidth="1"/>
    <col min="2" max="2" width="1.90625" style="45" customWidth="1"/>
    <col min="3" max="3" width="2.6328125" style="45" customWidth="1"/>
    <col min="4" max="6" width="3.08984375" style="45" customWidth="1"/>
    <col min="7" max="7" width="1.81640625" style="45" customWidth="1"/>
    <col min="8" max="8" width="3.08984375" style="45" customWidth="1"/>
    <col min="9" max="13" width="3" style="45" customWidth="1"/>
    <col min="14" max="14" width="1.81640625" style="45" customWidth="1"/>
    <col min="15" max="22" width="3.08984375" style="45" customWidth="1"/>
    <col min="23" max="23" width="1.81640625" style="45" customWidth="1"/>
    <col min="24" max="31" width="3.08984375" style="45" customWidth="1"/>
    <col min="32" max="32" width="1.36328125" style="45" customWidth="1"/>
    <col min="33" max="33" width="3.1796875" style="45" customWidth="1"/>
    <col min="34" max="34" width="3.1796875" style="45" bestFit="1" customWidth="1"/>
    <col min="35" max="16384" width="3" style="45"/>
  </cols>
  <sheetData>
    <row r="1" spans="1:31" ht="35.25" customHeight="1" x14ac:dyDescent="0.3">
      <c r="D1" s="46" t="s">
        <v>154</v>
      </c>
      <c r="L1" s="47"/>
      <c r="M1" s="225"/>
      <c r="N1" s="554" t="s">
        <v>56</v>
      </c>
      <c r="O1" s="554"/>
      <c r="P1" s="554"/>
      <c r="Q1" s="554"/>
      <c r="R1" s="554"/>
      <c r="S1" s="554"/>
      <c r="T1" s="554"/>
      <c r="U1" s="554"/>
      <c r="W1" s="566" t="s">
        <v>16</v>
      </c>
      <c r="X1" s="567"/>
      <c r="Y1" s="568" t="str">
        <f>IF(試合情報とｻｲﾝ用①印刷!B5="","",試合情報とｻｲﾝ用①印刷!B5)</f>
        <v>Ａ５</v>
      </c>
      <c r="Z1" s="569"/>
      <c r="AA1" s="569"/>
      <c r="AB1" s="569"/>
      <c r="AC1" s="569"/>
      <c r="AD1" s="569"/>
      <c r="AE1" s="570"/>
    </row>
    <row r="2" spans="1:31" ht="5.25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9"/>
      <c r="M2" s="48"/>
      <c r="N2" s="48"/>
      <c r="O2" s="48"/>
      <c r="P2" s="48"/>
      <c r="Q2" s="48"/>
      <c r="R2" s="49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9" customHeight="1" x14ac:dyDescent="0.2">
      <c r="L3" s="50"/>
    </row>
    <row r="4" spans="1:31" ht="20.25" customHeight="1" x14ac:dyDescent="0.2">
      <c r="A4" s="543" t="s">
        <v>23</v>
      </c>
      <c r="B4" s="542"/>
      <c r="C4" s="544"/>
      <c r="D4" s="536">
        <f ca="1">試合情報とｻｲﾝ用①印刷!B1</f>
        <v>45141</v>
      </c>
      <c r="E4" s="537"/>
      <c r="F4" s="51" t="s">
        <v>24</v>
      </c>
      <c r="G4" s="535">
        <f ca="1">試合情報とｻｲﾝ用①印刷!B2</f>
        <v>45141</v>
      </c>
      <c r="H4" s="535"/>
      <c r="I4" s="51" t="s">
        <v>25</v>
      </c>
      <c r="J4" s="551">
        <f ca="1">試合情報とｻｲﾝ用①印刷!B3</f>
        <v>45141</v>
      </c>
      <c r="K4" s="551"/>
      <c r="L4" s="51" t="s">
        <v>26</v>
      </c>
      <c r="M4" s="52" t="s">
        <v>27</v>
      </c>
      <c r="N4" s="52" t="str">
        <f ca="1">試合情報とｻｲﾝ用①印刷!B4</f>
        <v>木</v>
      </c>
      <c r="O4" s="53" t="s">
        <v>28</v>
      </c>
      <c r="P4" s="543" t="s">
        <v>55</v>
      </c>
      <c r="Q4" s="544"/>
      <c r="R4" s="575" t="str">
        <f>試合情報とｻｲﾝ用①印刷!E1</f>
        <v>キリンビバレッジ周南総合スポーツセンター</v>
      </c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7"/>
    </row>
    <row r="5" spans="1:31" ht="20.25" customHeight="1" x14ac:dyDescent="0.2">
      <c r="A5" s="543" t="s">
        <v>15</v>
      </c>
      <c r="B5" s="542"/>
      <c r="C5" s="544"/>
      <c r="D5" s="575" t="str">
        <f>試合情報とｻｲﾝ用①印刷!E2</f>
        <v>平成30年度第57回西日本学生ハンドボール選手権大会</v>
      </c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6"/>
      <c r="AA5" s="576"/>
      <c r="AB5" s="576"/>
      <c r="AC5" s="576"/>
      <c r="AD5" s="576"/>
      <c r="AE5" s="577"/>
    </row>
    <row r="6" spans="1:31" ht="9" customHeight="1" x14ac:dyDescent="0.2">
      <c r="A6" s="54"/>
      <c r="B6" s="50"/>
      <c r="C6" s="50"/>
      <c r="D6" s="50"/>
      <c r="U6" s="50"/>
      <c r="V6" s="50"/>
      <c r="W6" s="50"/>
      <c r="X6" s="50"/>
      <c r="Y6" s="50"/>
      <c r="Z6" s="50"/>
      <c r="AA6" s="50"/>
      <c r="AE6" s="55"/>
    </row>
    <row r="7" spans="1:31" ht="26.25" customHeight="1" x14ac:dyDescent="0.2">
      <c r="A7" s="56" t="s">
        <v>57</v>
      </c>
      <c r="B7" s="545" t="str">
        <f>IF(試合情報とｻｲﾝ用①印刷!C8="","",(試合情報とｻｲﾝ用①印刷!C8))</f>
        <v>aaa</v>
      </c>
      <c r="C7" s="546"/>
      <c r="D7" s="546"/>
      <c r="E7" s="546"/>
      <c r="F7" s="546"/>
      <c r="G7" s="546"/>
      <c r="H7" s="547"/>
      <c r="I7" s="538">
        <f>IF(入力とｽｺｱのみ①重ね印刷!H1=0,"0",IF(入力とｽｺｱのみ①重ね印刷!H1="","",入力とｽｺｱのみ①重ね印刷!H1))</f>
        <v>4</v>
      </c>
      <c r="J7" s="538"/>
      <c r="K7" s="57" t="s">
        <v>59</v>
      </c>
      <c r="L7" s="538">
        <f>IF(入力とｽｺｱのみ①重ね印刷!J1=0,"0",IF(入力とｽｺｱのみ①重ね印刷!J1="","",入力とｽｺｱのみ①重ね印刷!J1))</f>
        <v>3</v>
      </c>
      <c r="M7" s="538"/>
      <c r="N7" s="571" t="str">
        <f>IF(試合情報とｻｲﾝ用①印刷!C10="","",(試合情報とｻｲﾝ用①印刷!C10))</f>
        <v>bbb</v>
      </c>
      <c r="O7" s="572"/>
      <c r="P7" s="572"/>
      <c r="Q7" s="572"/>
      <c r="R7" s="572"/>
      <c r="S7" s="572"/>
      <c r="T7" s="58" t="s">
        <v>58</v>
      </c>
      <c r="V7" s="573" t="str">
        <f>試合情報とｻｲﾝ用①印刷!E3</f>
        <v>男子</v>
      </c>
      <c r="W7" s="573"/>
      <c r="X7" s="573"/>
      <c r="Y7" s="573" t="str">
        <f>試合情報とｻｲﾝ用①印刷!E4&amp;試合情報とｻｲﾝ用①印刷!F4</f>
        <v>予選リーグ</v>
      </c>
      <c r="Z7" s="573"/>
      <c r="AA7" s="573"/>
      <c r="AB7" s="573"/>
      <c r="AC7" s="573"/>
      <c r="AD7" s="573"/>
      <c r="AE7" s="573"/>
    </row>
    <row r="8" spans="1:31" ht="12.75" customHeight="1" x14ac:dyDescent="0.2">
      <c r="A8" s="59"/>
      <c r="B8" s="50"/>
      <c r="I8" s="539">
        <f>IF(入力とｽｺｱのみ①重ね印刷!B3=0,"0",IF(入力とｽｺｱのみ①重ね印刷!B3="","",入力とｽｺｱのみ①重ね印刷!B3))</f>
        <v>4</v>
      </c>
      <c r="J8" s="540"/>
      <c r="K8" s="60" t="s">
        <v>60</v>
      </c>
      <c r="L8" s="540">
        <f>IF(入力とｽｺｱのみ①重ね印刷!J3=0,"0",IF(入力とｽｺｱのみ①重ね印刷!J3="","",入力とｽｺｱのみ①重ね印刷!J3))</f>
        <v>3</v>
      </c>
      <c r="M8" s="574"/>
    </row>
    <row r="9" spans="1:31" ht="12.75" customHeight="1" x14ac:dyDescent="0.2">
      <c r="A9" s="109" t="s">
        <v>121</v>
      </c>
      <c r="B9" s="110"/>
      <c r="C9" s="110"/>
      <c r="D9" s="110"/>
      <c r="E9" s="110"/>
      <c r="F9" s="110"/>
      <c r="G9" s="111"/>
      <c r="I9" s="541" t="str">
        <f>IF(入力とｽｺｱのみ①重ね印刷!C3=0,"0",IF(入力とｽｺｱのみ①重ね印刷!C3="","",入力とｽｺｱのみ①重ね印刷!C3))</f>
        <v/>
      </c>
      <c r="J9" s="542"/>
      <c r="K9" s="52" t="s">
        <v>60</v>
      </c>
      <c r="L9" s="542" t="str">
        <f>IF(入力とｽｺｱのみ①重ね印刷!K3=0,"0",IF(入力とｽｺｱのみ①重ね印刷!K3="","",入力とｽｺｱのみ①重ね印刷!K3))</f>
        <v/>
      </c>
      <c r="M9" s="550"/>
      <c r="O9" s="563" t="s">
        <v>51</v>
      </c>
      <c r="P9" s="563"/>
      <c r="Q9" s="563"/>
      <c r="R9" s="564"/>
      <c r="S9" s="565"/>
      <c r="T9" s="563" t="s">
        <v>19</v>
      </c>
      <c r="U9" s="563"/>
      <c r="V9" s="563"/>
      <c r="W9" s="50"/>
      <c r="X9" s="563" t="s">
        <v>51</v>
      </c>
      <c r="Y9" s="563"/>
      <c r="Z9" s="563"/>
      <c r="AA9" s="564"/>
      <c r="AB9" s="565"/>
      <c r="AC9" s="563" t="s">
        <v>19</v>
      </c>
      <c r="AD9" s="563"/>
      <c r="AE9" s="563"/>
    </row>
    <row r="10" spans="1:31" ht="12.75" customHeight="1" x14ac:dyDescent="0.2">
      <c r="A10" s="402" t="str">
        <f>試合情報とｻｲﾝ用①印刷!C13</f>
        <v/>
      </c>
      <c r="B10" s="378"/>
      <c r="C10" s="378"/>
      <c r="D10" s="378"/>
      <c r="E10" s="378"/>
      <c r="F10" s="378"/>
      <c r="G10" s="379"/>
      <c r="I10" s="541" t="str">
        <f>IF(入力とｽｺｱのみ①重ね印刷!D3="","",(入力とｽｺｱのみ①重ね印刷!D3+入力とｽｺｱのみ①重ね印刷!E3))</f>
        <v/>
      </c>
      <c r="J10" s="542"/>
      <c r="K10" s="52" t="s">
        <v>60</v>
      </c>
      <c r="L10" s="542" t="str">
        <f>IF(入力とｽｺｱのみ①重ね印刷!L3="","",(入力とｽｺｱのみ①重ね印刷!L3+入力とｽｺｱのみ①重ね印刷!M3))</f>
        <v/>
      </c>
      <c r="M10" s="550"/>
      <c r="O10" s="62" t="s">
        <v>48</v>
      </c>
      <c r="P10" s="62" t="s">
        <v>49</v>
      </c>
      <c r="Q10" s="62" t="s">
        <v>50</v>
      </c>
      <c r="R10" s="562" t="s">
        <v>52</v>
      </c>
      <c r="S10" s="562"/>
      <c r="T10" s="62" t="s">
        <v>50</v>
      </c>
      <c r="U10" s="62" t="s">
        <v>49</v>
      </c>
      <c r="V10" s="62" t="s">
        <v>48</v>
      </c>
      <c r="W10" s="143"/>
      <c r="X10" s="62" t="s">
        <v>48</v>
      </c>
      <c r="Y10" s="62" t="s">
        <v>49</v>
      </c>
      <c r="Z10" s="62" t="s">
        <v>50</v>
      </c>
      <c r="AA10" s="562" t="s">
        <v>52</v>
      </c>
      <c r="AB10" s="562"/>
      <c r="AC10" s="62" t="s">
        <v>50</v>
      </c>
      <c r="AD10" s="62" t="s">
        <v>49</v>
      </c>
      <c r="AE10" s="62" t="s">
        <v>48</v>
      </c>
    </row>
    <row r="11" spans="1:31" ht="12.75" customHeight="1" x14ac:dyDescent="0.2">
      <c r="I11" s="541" t="str">
        <f>IF(入力とｽｺｱのみ①重ね印刷!F3="","",(入力とｽｺｱのみ①重ね印刷!F3+入力とｽｺｱのみ①重ね印刷!G3))</f>
        <v/>
      </c>
      <c r="J11" s="542"/>
      <c r="K11" s="52" t="s">
        <v>60</v>
      </c>
      <c r="L11" s="542" t="str">
        <f>IF(入力とｽｺｱのみ①重ね印刷!N3="","",(入力とｽｺｱのみ①重ね印刷!N3+入力とｽｺｱのみ①重ね印刷!O3))</f>
        <v/>
      </c>
      <c r="M11" s="550"/>
      <c r="O11" s="272" t="str">
        <f>入力とｽｺｱのみ①重ね印刷!I10</f>
        <v/>
      </c>
      <c r="P11" s="273" t="str">
        <f>入力とｽｺｱのみ①重ね印刷!J10</f>
        <v/>
      </c>
      <c r="Q11" s="273" t="str">
        <f>入力とｽｺｱのみ①重ね印刷!K10</f>
        <v/>
      </c>
      <c r="R11" s="273" t="str">
        <f>入力とｽｺｱのみ①重ね印刷!L10</f>
        <v>前　</v>
      </c>
      <c r="S11" s="273" t="str">
        <f>入力とｽｺｱのみ①重ね印刷!M10</f>
        <v>半</v>
      </c>
      <c r="T11" s="273" t="str">
        <f>入力とｽｺｱのみ①重ね印刷!N10</f>
        <v/>
      </c>
      <c r="U11" s="273" t="str">
        <f>入力とｽｺｱのみ①重ね印刷!O10</f>
        <v/>
      </c>
      <c r="V11" s="274" t="str">
        <f>入力とｽｺｱのみ①重ね印刷!P10</f>
        <v/>
      </c>
      <c r="W11" s="50"/>
      <c r="X11" s="272" t="str">
        <f>入力とｽｺｱのみ①重ね印刷!I61</f>
        <v/>
      </c>
      <c r="Y11" s="273" t="str">
        <f>入力とｽｺｱのみ①重ね印刷!J61</f>
        <v/>
      </c>
      <c r="Z11" s="273" t="str">
        <f>入力とｽｺｱのみ①重ね印刷!K61</f>
        <v/>
      </c>
      <c r="AA11" s="273" t="str">
        <f>入力とｽｺｱのみ①重ね印刷!L61</f>
        <v/>
      </c>
      <c r="AB11" s="273" t="str">
        <f>入力とｽｺｱのみ①重ね印刷!M61</f>
        <v/>
      </c>
      <c r="AC11" s="273" t="str">
        <f>入力とｽｺｱのみ①重ね印刷!N61</f>
        <v/>
      </c>
      <c r="AD11" s="273" t="str">
        <f>入力とｽｺｱのみ①重ね印刷!O61</f>
        <v/>
      </c>
      <c r="AE11" s="274" t="str">
        <f>入力とｽｺｱのみ①重ね印刷!P61</f>
        <v/>
      </c>
    </row>
    <row r="12" spans="1:31" ht="12.75" customHeight="1" x14ac:dyDescent="0.2">
      <c r="I12" s="63"/>
      <c r="J12" s="548" t="s">
        <v>61</v>
      </c>
      <c r="K12" s="548"/>
      <c r="L12" s="548"/>
      <c r="M12" s="61"/>
      <c r="O12" s="166" t="str">
        <f>入力とｽｺｱのみ①重ね印刷!I11</f>
        <v>1</v>
      </c>
      <c r="P12" s="167" t="str">
        <f>入力とｽｺｱのみ①重ね印刷!J11</f>
        <v/>
      </c>
      <c r="Q12" s="167">
        <f>入力とｽｺｱのみ①重ね印刷!K11</f>
        <v>1</v>
      </c>
      <c r="R12" s="167" t="str">
        <f>入力とｽｺｱのみ①重ね印刷!L11</f>
        <v>00</v>
      </c>
      <c r="S12" s="167" t="str">
        <f>入力とｽｺｱのみ①重ね印刷!M11</f>
        <v>31</v>
      </c>
      <c r="T12" s="167" t="str">
        <f>入力とｽｺｱのみ①重ね印刷!N11</f>
        <v/>
      </c>
      <c r="U12" s="167" t="str">
        <f>入力とｽｺｱのみ①重ね印刷!O11</f>
        <v/>
      </c>
      <c r="V12" s="168" t="str">
        <f>入力とｽｺｱのみ①重ね印刷!P11</f>
        <v/>
      </c>
      <c r="W12" s="50"/>
      <c r="X12" s="166" t="str">
        <f>入力とｽｺｱのみ①重ね印刷!I62</f>
        <v/>
      </c>
      <c r="Y12" s="167" t="str">
        <f>入力とｽｺｱのみ①重ね印刷!J62</f>
        <v/>
      </c>
      <c r="Z12" s="167" t="str">
        <f>入力とｽｺｱのみ①重ね印刷!K62</f>
        <v/>
      </c>
      <c r="AA12" s="167" t="str">
        <f>入力とｽｺｱのみ①重ね印刷!L62</f>
        <v/>
      </c>
      <c r="AB12" s="167" t="str">
        <f>入力とｽｺｱのみ①重ね印刷!M62</f>
        <v/>
      </c>
      <c r="AC12" s="167" t="str">
        <f>入力とｽｺｱのみ①重ね印刷!N62</f>
        <v/>
      </c>
      <c r="AD12" s="167" t="str">
        <f>入力とｽｺｱのみ①重ね印刷!O62</f>
        <v/>
      </c>
      <c r="AE12" s="168" t="str">
        <f>入力とｽｺｱのみ①重ね印刷!P62</f>
        <v/>
      </c>
    </row>
    <row r="13" spans="1:31" ht="12.75" customHeight="1" x14ac:dyDescent="0.2">
      <c r="I13" s="549" t="str">
        <f>IF(入力とｽｺｱのみ①重ね印刷!H3=0,"0",IF(入力とｽｺｱのみ①重ね印刷!H3="","",入力とｽｺｱのみ①重ね印刷!H3))</f>
        <v/>
      </c>
      <c r="J13" s="515"/>
      <c r="K13" s="64" t="s">
        <v>60</v>
      </c>
      <c r="L13" s="515" t="str">
        <f>IF(入力とｽｺｱのみ①重ね印刷!P3=0,"0",IF(入力とｽｺｱのみ①重ね印刷!P3="","",入力とｽｺｱのみ①重ね印刷!P3))</f>
        <v/>
      </c>
      <c r="M13" s="516"/>
      <c r="O13" s="275" t="str">
        <f>入力とｽｺｱのみ①重ね印刷!I12</f>
        <v>3</v>
      </c>
      <c r="P13" s="276" t="str">
        <f>入力とｽｺｱのみ①重ね印刷!J12</f>
        <v/>
      </c>
      <c r="Q13" s="276">
        <f>入力とｽｺｱのみ①重ね印刷!K12</f>
        <v>2</v>
      </c>
      <c r="R13" s="276" t="str">
        <f>入力とｽｺｱのみ①重ね印刷!L12</f>
        <v>01</v>
      </c>
      <c r="S13" s="276" t="str">
        <f>入力とｽｺｱのみ①重ね印刷!M12</f>
        <v>04</v>
      </c>
      <c r="T13" s="276" t="str">
        <f>入力とｽｺｱのみ①重ね印刷!N12</f>
        <v/>
      </c>
      <c r="U13" s="276" t="str">
        <f>入力とｽｺｱのみ①重ね印刷!O12</f>
        <v/>
      </c>
      <c r="V13" s="277" t="str">
        <f>入力とｽｺｱのみ①重ね印刷!P12</f>
        <v/>
      </c>
      <c r="X13" s="275" t="str">
        <f>入力とｽｺｱのみ①重ね印刷!I63</f>
        <v/>
      </c>
      <c r="Y13" s="276" t="str">
        <f>入力とｽｺｱのみ①重ね印刷!J63</f>
        <v/>
      </c>
      <c r="Z13" s="276" t="str">
        <f>入力とｽｺｱのみ①重ね印刷!K63</f>
        <v/>
      </c>
      <c r="AA13" s="276" t="str">
        <f>入力とｽｺｱのみ①重ね印刷!L63</f>
        <v/>
      </c>
      <c r="AB13" s="276" t="str">
        <f>入力とｽｺｱのみ①重ね印刷!M63</f>
        <v/>
      </c>
      <c r="AC13" s="276" t="str">
        <f>入力とｽｺｱのみ①重ね印刷!N63</f>
        <v/>
      </c>
      <c r="AD13" s="276" t="str">
        <f>入力とｽｺｱのみ①重ね印刷!O63</f>
        <v/>
      </c>
      <c r="AE13" s="277" t="str">
        <f>入力とｽｺｱのみ①重ね印刷!P63</f>
        <v/>
      </c>
    </row>
    <row r="14" spans="1:31" ht="12.75" customHeight="1" x14ac:dyDescent="0.2">
      <c r="D14" s="50"/>
      <c r="E14" s="50"/>
      <c r="F14" s="50"/>
      <c r="G14" s="50"/>
      <c r="H14" s="50"/>
      <c r="O14" s="166" t="str">
        <f>入力とｽｺｱのみ①重ね印刷!I13</f>
        <v>2</v>
      </c>
      <c r="P14" s="167" t="str">
        <f>入力とｽｺｱのみ①重ね印刷!J13</f>
        <v/>
      </c>
      <c r="Q14" s="167">
        <f>入力とｽｺｱのみ①重ね印刷!K13</f>
        <v>3</v>
      </c>
      <c r="R14" s="167" t="str">
        <f>入力とｽｺｱのみ①重ね印刷!L13</f>
        <v>01</v>
      </c>
      <c r="S14" s="167" t="str">
        <f>入力とｽｺｱのみ①重ね印刷!M13</f>
        <v>35</v>
      </c>
      <c r="T14" s="167" t="str">
        <f>入力とｽｺｱのみ①重ね印刷!N13</f>
        <v/>
      </c>
      <c r="U14" s="167" t="str">
        <f>入力とｽｺｱのみ①重ね印刷!O13</f>
        <v/>
      </c>
      <c r="V14" s="168" t="str">
        <f>入力とｽｺｱのみ①重ね印刷!P13</f>
        <v/>
      </c>
      <c r="X14" s="166" t="str">
        <f>入力とｽｺｱのみ①重ね印刷!I64</f>
        <v/>
      </c>
      <c r="Y14" s="167" t="str">
        <f>入力とｽｺｱのみ①重ね印刷!J64</f>
        <v/>
      </c>
      <c r="Z14" s="167" t="str">
        <f>入力とｽｺｱのみ①重ね印刷!K64</f>
        <v/>
      </c>
      <c r="AA14" s="167" t="str">
        <f>入力とｽｺｱのみ①重ね印刷!L64</f>
        <v/>
      </c>
      <c r="AB14" s="167" t="str">
        <f>入力とｽｺｱのみ①重ね印刷!M64</f>
        <v/>
      </c>
      <c r="AC14" s="167" t="str">
        <f>入力とｽｺｱのみ①重ね印刷!N64</f>
        <v/>
      </c>
      <c r="AD14" s="167" t="str">
        <f>入力とｽｺｱのみ①重ね印刷!O64</f>
        <v/>
      </c>
      <c r="AE14" s="168" t="str">
        <f>入力とｽｺｱのみ①重ね印刷!P64</f>
        <v/>
      </c>
    </row>
    <row r="15" spans="1:31" ht="12.75" customHeight="1" x14ac:dyDescent="0.2">
      <c r="A15" s="270" t="s">
        <v>37</v>
      </c>
      <c r="B15" s="271"/>
      <c r="C15" s="520" t="str">
        <f>IF(試合情報とｻｲﾝ用①印刷!C9="","",(試合情報とｻｲﾝ用①印刷!C9))</f>
        <v>aaaa</v>
      </c>
      <c r="D15" s="520"/>
      <c r="E15" s="520"/>
      <c r="F15" s="520"/>
      <c r="G15" s="520"/>
      <c r="H15" s="269" t="s">
        <v>42</v>
      </c>
      <c r="I15" s="270" t="s">
        <v>41</v>
      </c>
      <c r="J15" s="278" t="s">
        <v>40</v>
      </c>
      <c r="K15" s="278" t="s">
        <v>40</v>
      </c>
      <c r="L15" s="278" t="s">
        <v>39</v>
      </c>
      <c r="M15" s="271" t="s">
        <v>38</v>
      </c>
      <c r="O15" s="275" t="str">
        <f>入力とｽｺｱのみ①重ね印刷!I14</f>
        <v/>
      </c>
      <c r="P15" s="276" t="str">
        <f>入力とｽｺｱのみ①重ね印刷!J14</f>
        <v/>
      </c>
      <c r="Q15" s="276" t="str">
        <f>入力とｽｺｱのみ①重ね印刷!K14</f>
        <v/>
      </c>
      <c r="R15" s="276" t="str">
        <f>入力とｽｺｱのみ①重ね印刷!L14</f>
        <v>02</v>
      </c>
      <c r="S15" s="276" t="str">
        <f>入力とｽｺｱのみ①重ね印刷!M14</f>
        <v>31</v>
      </c>
      <c r="T15" s="276">
        <f>入力とｽｺｱのみ①重ね印刷!N14</f>
        <v>1</v>
      </c>
      <c r="U15" s="276" t="str">
        <f>入力とｽｺｱのみ①重ね印刷!O14</f>
        <v/>
      </c>
      <c r="V15" s="277" t="str">
        <f>入力とｽｺｱのみ①重ね印刷!P14</f>
        <v>3</v>
      </c>
      <c r="X15" s="275" t="str">
        <f>入力とｽｺｱのみ①重ね印刷!I65</f>
        <v/>
      </c>
      <c r="Y15" s="276" t="str">
        <f>入力とｽｺｱのみ①重ね印刷!J65</f>
        <v/>
      </c>
      <c r="Z15" s="276" t="str">
        <f>入力とｽｺｱのみ①重ね印刷!K65</f>
        <v/>
      </c>
      <c r="AA15" s="276" t="str">
        <f>入力とｽｺｱのみ①重ね印刷!L65</f>
        <v/>
      </c>
      <c r="AB15" s="276" t="str">
        <f>入力とｽｺｱのみ①重ね印刷!M65</f>
        <v/>
      </c>
      <c r="AC15" s="276" t="str">
        <f>入力とｽｺｱのみ①重ね印刷!N65</f>
        <v/>
      </c>
      <c r="AD15" s="276" t="str">
        <f>入力とｽｺｱのみ①重ね印刷!O65</f>
        <v/>
      </c>
      <c r="AE15" s="277" t="str">
        <f>入力とｽｺｱのみ①重ね印刷!P65</f>
        <v/>
      </c>
    </row>
    <row r="16" spans="1:31" ht="12.75" customHeight="1" x14ac:dyDescent="0.2">
      <c r="A16" s="169">
        <f>試合情報とｻｲﾝ用①印刷!A18</f>
        <v>1</v>
      </c>
      <c r="B16" s="170">
        <f ca="1">試合情報とｻｲﾝ用①印刷!C18</f>
        <v>0</v>
      </c>
      <c r="C16" s="519" t="str">
        <f ca="1">試合情報とｻｲﾝ用①印刷!B18</f>
        <v>sue1</v>
      </c>
      <c r="D16" s="519"/>
      <c r="E16" s="519"/>
      <c r="F16" s="519"/>
      <c r="G16" s="519"/>
      <c r="H16" s="178">
        <f>入力とｽｺｱのみ①重ね印刷!S10</f>
        <v>1</v>
      </c>
      <c r="I16" s="169">
        <f>入力とｽｺｱのみ①重ね印刷!T10</f>
        <v>0</v>
      </c>
      <c r="J16" s="167" t="str">
        <f>IF(入力とｽｺｱのみ①重ね印刷!U10="","",IF(入力とｽｺｱのみ①重ね印刷!U10=0,"",1))</f>
        <v/>
      </c>
      <c r="K16" s="167" t="str">
        <f>IF(入力とｽｺｱのみ①重ね印刷!U10=2,1,IF(入力とｽｺｱのみ①重ね印刷!U10=3,2,""))</f>
        <v/>
      </c>
      <c r="L16" s="172">
        <f>入力とｽｺｱのみ①重ね印刷!V10</f>
        <v>0</v>
      </c>
      <c r="M16" s="170">
        <f>入力とｽｺｱのみ①重ね印刷!W10</f>
        <v>0</v>
      </c>
      <c r="O16" s="166" t="str">
        <f>入力とｽｺｱのみ①重ね印刷!I15</f>
        <v>3</v>
      </c>
      <c r="P16" s="167" t="str">
        <f>入力とｽｺｱのみ①重ね印刷!J15</f>
        <v>W</v>
      </c>
      <c r="Q16" s="167" t="str">
        <f>入力とｽｺｱのみ①重ね印刷!K15</f>
        <v/>
      </c>
      <c r="R16" s="167" t="str">
        <f>入力とｽｺｱのみ①重ね印刷!L15</f>
        <v>03</v>
      </c>
      <c r="S16" s="167" t="str">
        <f>入力とｽｺｱのみ①重ね印刷!M15</f>
        <v>35</v>
      </c>
      <c r="T16" s="167">
        <f>入力とｽｺｱのみ①重ね印刷!N15</f>
        <v>2</v>
      </c>
      <c r="U16" s="167" t="str">
        <f>入力とｽｺｱのみ①重ね印刷!O15</f>
        <v>○</v>
      </c>
      <c r="V16" s="168" t="str">
        <f>入力とｽｺｱのみ①重ね印刷!P15</f>
        <v>4</v>
      </c>
      <c r="X16" s="166" t="str">
        <f>入力とｽｺｱのみ①重ね印刷!I66</f>
        <v/>
      </c>
      <c r="Y16" s="167" t="str">
        <f>入力とｽｺｱのみ①重ね印刷!J66</f>
        <v/>
      </c>
      <c r="Z16" s="167" t="str">
        <f>入力とｽｺｱのみ①重ね印刷!K66</f>
        <v/>
      </c>
      <c r="AA16" s="167" t="str">
        <f>入力とｽｺｱのみ①重ね印刷!L66</f>
        <v/>
      </c>
      <c r="AB16" s="167" t="str">
        <f>入力とｽｺｱのみ①重ね印刷!M66</f>
        <v/>
      </c>
      <c r="AC16" s="167" t="str">
        <f>入力とｽｺｱのみ①重ね印刷!N66</f>
        <v/>
      </c>
      <c r="AD16" s="167" t="str">
        <f>入力とｽｺｱのみ①重ね印刷!O66</f>
        <v/>
      </c>
      <c r="AE16" s="168" t="str">
        <f>入力とｽｺｱのみ①重ね印刷!P66</f>
        <v/>
      </c>
    </row>
    <row r="17" spans="1:31" ht="12.75" customHeight="1" x14ac:dyDescent="0.2">
      <c r="A17" s="275">
        <f>試合情報とｻｲﾝ用①印刷!A19</f>
        <v>2</v>
      </c>
      <c r="B17" s="277">
        <f ca="1">試合情報とｻｲﾝ用①印刷!C19</f>
        <v>0</v>
      </c>
      <c r="C17" s="518" t="str">
        <f ca="1">試合情報とｻｲﾝ用①印刷!B19</f>
        <v>sue2</v>
      </c>
      <c r="D17" s="518"/>
      <c r="E17" s="518"/>
      <c r="F17" s="518"/>
      <c r="G17" s="518"/>
      <c r="H17" s="279">
        <f>入力とｽｺｱのみ①重ね印刷!S11</f>
        <v>1</v>
      </c>
      <c r="I17" s="275">
        <f>入力とｽｺｱのみ①重ね印刷!T11</f>
        <v>0</v>
      </c>
      <c r="J17" s="276" t="str">
        <f>IF(入力とｽｺｱのみ①重ね印刷!U11="","",IF(入力とｽｺｱのみ①重ね印刷!U11=0,"",1))</f>
        <v/>
      </c>
      <c r="K17" s="276" t="str">
        <f>IF(入力とｽｺｱのみ①重ね印刷!U11=2,1,IF(入力とｽｺｱのみ①重ね印刷!U11=3,2,""))</f>
        <v/>
      </c>
      <c r="L17" s="276">
        <f>入力とｽｺｱのみ①重ね印刷!V11</f>
        <v>0</v>
      </c>
      <c r="M17" s="277">
        <f>入力とｽｺｱのみ①重ね印刷!W11</f>
        <v>0</v>
      </c>
      <c r="O17" s="275" t="str">
        <f>入力とｽｺｱのみ①重ね印刷!I16</f>
        <v>16</v>
      </c>
      <c r="P17" s="276" t="str">
        <f>入力とｽｺｱのみ①重ね印刷!J16</f>
        <v/>
      </c>
      <c r="Q17" s="276">
        <f>入力とｽｺｱのみ①重ね印刷!K16</f>
        <v>4</v>
      </c>
      <c r="R17" s="276" t="str">
        <f>入力とｽｺｱのみ①重ね印刷!L16</f>
        <v/>
      </c>
      <c r="S17" s="276" t="str">
        <f>入力とｽｺｱのみ①重ね印刷!M16</f>
        <v/>
      </c>
      <c r="T17" s="276" t="str">
        <f>入力とｽｺｱのみ①重ね印刷!N16</f>
        <v/>
      </c>
      <c r="U17" s="276" t="str">
        <f>入力とｽｺｱのみ①重ね印刷!O16</f>
        <v/>
      </c>
      <c r="V17" s="277" t="str">
        <f>入力とｽｺｱのみ①重ね印刷!P16</f>
        <v/>
      </c>
      <c r="X17" s="275" t="str">
        <f>入力とｽｺｱのみ①重ね印刷!I67</f>
        <v/>
      </c>
      <c r="Y17" s="276" t="str">
        <f>入力とｽｺｱのみ①重ね印刷!J67</f>
        <v/>
      </c>
      <c r="Z17" s="276" t="str">
        <f>入力とｽｺｱのみ①重ね印刷!K67</f>
        <v/>
      </c>
      <c r="AA17" s="276" t="str">
        <f>入力とｽｺｱのみ①重ね印刷!L67</f>
        <v/>
      </c>
      <c r="AB17" s="276" t="str">
        <f>入力とｽｺｱのみ①重ね印刷!M67</f>
        <v/>
      </c>
      <c r="AC17" s="276" t="str">
        <f>入力とｽｺｱのみ①重ね印刷!N67</f>
        <v/>
      </c>
      <c r="AD17" s="276" t="str">
        <f>入力とｽｺｱのみ①重ね印刷!O67</f>
        <v/>
      </c>
      <c r="AE17" s="277" t="str">
        <f>入力とｽｺｱのみ①重ね印刷!P67</f>
        <v/>
      </c>
    </row>
    <row r="18" spans="1:31" ht="12.75" customHeight="1" x14ac:dyDescent="0.2">
      <c r="A18" s="166">
        <f>試合情報とｻｲﾝ用①印刷!A20</f>
        <v>3</v>
      </c>
      <c r="B18" s="168">
        <f ca="1">試合情報とｻｲﾝ用①印刷!C20</f>
        <v>0</v>
      </c>
      <c r="C18" s="513" t="str">
        <f ca="1">試合情報とｻｲﾝ用①印刷!B20</f>
        <v>sue3</v>
      </c>
      <c r="D18" s="513"/>
      <c r="E18" s="513"/>
      <c r="F18" s="513"/>
      <c r="G18" s="513"/>
      <c r="H18" s="171">
        <f>入力とｽｺｱのみ①重ね印刷!S12</f>
        <v>1</v>
      </c>
      <c r="I18" s="166">
        <f>入力とｽｺｱのみ①重ね印刷!T12</f>
        <v>1</v>
      </c>
      <c r="J18" s="167" t="str">
        <f>IF(入力とｽｺｱのみ①重ね印刷!U12="","",IF(入力とｽｺｱのみ①重ね印刷!U12=0,"",1))</f>
        <v/>
      </c>
      <c r="K18" s="167" t="str">
        <f>IF(入力とｽｺｱのみ①重ね印刷!U12=2,1,IF(入力とｽｺｱのみ①重ね印刷!U12=3,2,""))</f>
        <v/>
      </c>
      <c r="L18" s="167">
        <f>入力とｽｺｱのみ①重ね印刷!V12</f>
        <v>0</v>
      </c>
      <c r="M18" s="168">
        <f>入力とｽｺｱのみ①重ね印刷!W12</f>
        <v>0</v>
      </c>
      <c r="O18" s="166" t="str">
        <f>入力とｽｺｱのみ①重ね印刷!I17</f>
        <v>16</v>
      </c>
      <c r="P18" s="167" t="str">
        <f>入力とｽｺｱのみ①重ね印刷!J17</f>
        <v>W</v>
      </c>
      <c r="Q18" s="167" t="str">
        <f>入力とｽｺｱのみ①重ね印刷!K17</f>
        <v/>
      </c>
      <c r="R18" s="167" t="str">
        <f>入力とｽｺｱのみ①重ね印刷!L17</f>
        <v/>
      </c>
      <c r="S18" s="167" t="str">
        <f>入力とｽｺｱのみ①重ね印刷!M17</f>
        <v/>
      </c>
      <c r="T18" s="167" t="str">
        <f>入力とｽｺｱのみ①重ね印刷!N17</f>
        <v/>
      </c>
      <c r="U18" s="167" t="str">
        <f>入力とｽｺｱのみ①重ね印刷!O17</f>
        <v/>
      </c>
      <c r="V18" s="168" t="str">
        <f>入力とｽｺｱのみ①重ね印刷!P17</f>
        <v/>
      </c>
      <c r="X18" s="166" t="str">
        <f>入力とｽｺｱのみ①重ね印刷!I68</f>
        <v/>
      </c>
      <c r="Y18" s="167" t="str">
        <f>入力とｽｺｱのみ①重ね印刷!J68</f>
        <v/>
      </c>
      <c r="Z18" s="167" t="str">
        <f>入力とｽｺｱのみ①重ね印刷!K68</f>
        <v/>
      </c>
      <c r="AA18" s="167" t="str">
        <f>入力とｽｺｱのみ①重ね印刷!L68</f>
        <v/>
      </c>
      <c r="AB18" s="167" t="str">
        <f>入力とｽｺｱのみ①重ね印刷!M68</f>
        <v/>
      </c>
      <c r="AC18" s="167" t="str">
        <f>入力とｽｺｱのみ①重ね印刷!N68</f>
        <v/>
      </c>
      <c r="AD18" s="167" t="str">
        <f>入力とｽｺｱのみ①重ね印刷!O68</f>
        <v/>
      </c>
      <c r="AE18" s="168" t="str">
        <f>入力とｽｺｱのみ①重ね印刷!P68</f>
        <v/>
      </c>
    </row>
    <row r="19" spans="1:31" ht="12.75" customHeight="1" x14ac:dyDescent="0.2">
      <c r="A19" s="275">
        <f>試合情報とｻｲﾝ用①印刷!A21</f>
        <v>4</v>
      </c>
      <c r="B19" s="277">
        <f ca="1">試合情報とｻｲﾝ用①印刷!C21</f>
        <v>0</v>
      </c>
      <c r="C19" s="518" t="str">
        <f ca="1">試合情報とｻｲﾝ用①印刷!B21</f>
        <v>sue4</v>
      </c>
      <c r="D19" s="518"/>
      <c r="E19" s="518"/>
      <c r="F19" s="518"/>
      <c r="G19" s="518"/>
      <c r="H19" s="279">
        <f>入力とｽｺｱのみ①重ね印刷!S13</f>
        <v>0</v>
      </c>
      <c r="I19" s="275">
        <f>入力とｽｺｱのみ①重ね印刷!T13</f>
        <v>0</v>
      </c>
      <c r="J19" s="276" t="str">
        <f>IF(入力とｽｺｱのみ①重ね印刷!U13="","",IF(入力とｽｺｱのみ①重ね印刷!U13=0,"",1))</f>
        <v/>
      </c>
      <c r="K19" s="276" t="str">
        <f>IF(入力とｽｺｱのみ①重ね印刷!U13=2,1,IF(入力とｽｺｱのみ①重ね印刷!U13=3,2,""))</f>
        <v/>
      </c>
      <c r="L19" s="276">
        <f>入力とｽｺｱのみ①重ね印刷!V13</f>
        <v>0</v>
      </c>
      <c r="M19" s="277">
        <f>入力とｽｺｱのみ①重ね印刷!W13</f>
        <v>0</v>
      </c>
      <c r="O19" s="275" t="str">
        <f>入力とｽｺｱのみ①重ね印刷!I18</f>
        <v/>
      </c>
      <c r="P19" s="276" t="str">
        <f>入力とｽｺｱのみ①重ね印刷!J18</f>
        <v/>
      </c>
      <c r="Q19" s="276" t="str">
        <f>入力とｽｺｱのみ①重ね印刷!K18</f>
        <v/>
      </c>
      <c r="R19" s="276" t="str">
        <f>入力とｽｺｱのみ①重ね印刷!L18</f>
        <v/>
      </c>
      <c r="S19" s="276" t="str">
        <f>入力とｽｺｱのみ①重ね印刷!M18</f>
        <v/>
      </c>
      <c r="T19" s="276">
        <f>入力とｽｺｱのみ①重ね印刷!N18</f>
        <v>3</v>
      </c>
      <c r="U19" s="276" t="str">
        <f>入力とｽｺｱのみ①重ね印刷!O18</f>
        <v/>
      </c>
      <c r="V19" s="277" t="str">
        <f>入力とｽｺｱのみ①重ね印刷!P18</f>
        <v>19</v>
      </c>
      <c r="X19" s="275" t="str">
        <f>入力とｽｺｱのみ①重ね印刷!I69</f>
        <v/>
      </c>
      <c r="Y19" s="276" t="str">
        <f>入力とｽｺｱのみ①重ね印刷!J69</f>
        <v/>
      </c>
      <c r="Z19" s="276" t="str">
        <f>入力とｽｺｱのみ①重ね印刷!K69</f>
        <v/>
      </c>
      <c r="AA19" s="276" t="str">
        <f>入力とｽｺｱのみ①重ね印刷!L69</f>
        <v/>
      </c>
      <c r="AB19" s="276" t="str">
        <f>入力とｽｺｱのみ①重ね印刷!M69</f>
        <v/>
      </c>
      <c r="AC19" s="276" t="str">
        <f>入力とｽｺｱのみ①重ね印刷!N69</f>
        <v/>
      </c>
      <c r="AD19" s="276" t="str">
        <f>入力とｽｺｱのみ①重ね印刷!O69</f>
        <v/>
      </c>
      <c r="AE19" s="277" t="str">
        <f>入力とｽｺｱのみ①重ね印刷!P69</f>
        <v/>
      </c>
    </row>
    <row r="20" spans="1:31" ht="12.75" customHeight="1" x14ac:dyDescent="0.2">
      <c r="A20" s="166">
        <f>試合情報とｻｲﾝ用①印刷!A22</f>
        <v>5</v>
      </c>
      <c r="B20" s="168">
        <f ca="1">試合情報とｻｲﾝ用①印刷!C22</f>
        <v>0</v>
      </c>
      <c r="C20" s="513" t="str">
        <f ca="1">試合情報とｻｲﾝ用①印刷!B22</f>
        <v>sue5</v>
      </c>
      <c r="D20" s="513"/>
      <c r="E20" s="513"/>
      <c r="F20" s="513"/>
      <c r="G20" s="513"/>
      <c r="H20" s="171">
        <f>入力とｽｺｱのみ①重ね印刷!S14</f>
        <v>0</v>
      </c>
      <c r="I20" s="166">
        <f>入力とｽｺｱのみ①重ね印刷!T14</f>
        <v>0</v>
      </c>
      <c r="J20" s="167" t="str">
        <f>IF(入力とｽｺｱのみ①重ね印刷!U14="","",IF(入力とｽｺｱのみ①重ね印刷!U14=0,"",1))</f>
        <v/>
      </c>
      <c r="K20" s="167" t="str">
        <f>IF(入力とｽｺｱのみ①重ね印刷!U14=2,1,IF(入力とｽｺｱのみ①重ね印刷!U14=3,2,""))</f>
        <v/>
      </c>
      <c r="L20" s="167">
        <f>入力とｽｺｱのみ①重ね印刷!V14</f>
        <v>0</v>
      </c>
      <c r="M20" s="168">
        <f>入力とｽｺｱのみ①重ね印刷!W14</f>
        <v>0</v>
      </c>
      <c r="O20" s="166" t="str">
        <f>入力とｽｺｱのみ①重ね印刷!I19</f>
        <v/>
      </c>
      <c r="P20" s="167" t="str">
        <f>入力とｽｺｱのみ①重ね印刷!J19</f>
        <v/>
      </c>
      <c r="Q20" s="167" t="str">
        <f>入力とｽｺｱのみ①重ね印刷!K19</f>
        <v/>
      </c>
      <c r="R20" s="167" t="str">
        <f>入力とｽｺｱのみ①重ね印刷!L19</f>
        <v/>
      </c>
      <c r="S20" s="167" t="str">
        <f>入力とｽｺｱのみ①重ね印刷!M19</f>
        <v/>
      </c>
      <c r="T20" s="167" t="str">
        <f>入力とｽｺｱのみ①重ね印刷!N19</f>
        <v/>
      </c>
      <c r="U20" s="167" t="str">
        <f>入力とｽｺｱのみ①重ね印刷!O19</f>
        <v>W</v>
      </c>
      <c r="V20" s="168" t="str">
        <f>入力とｽｺｱのみ①重ね印刷!P19</f>
        <v>19</v>
      </c>
      <c r="X20" s="166" t="str">
        <f>入力とｽｺｱのみ①重ね印刷!I70</f>
        <v/>
      </c>
      <c r="Y20" s="167" t="str">
        <f>入力とｽｺｱのみ①重ね印刷!J70</f>
        <v/>
      </c>
      <c r="Z20" s="167" t="str">
        <f>入力とｽｺｱのみ①重ね印刷!K70</f>
        <v/>
      </c>
      <c r="AA20" s="167" t="str">
        <f>入力とｽｺｱのみ①重ね印刷!L70</f>
        <v/>
      </c>
      <c r="AB20" s="167" t="str">
        <f>入力とｽｺｱのみ①重ね印刷!M70</f>
        <v/>
      </c>
      <c r="AC20" s="167" t="str">
        <f>入力とｽｺｱのみ①重ね印刷!N70</f>
        <v/>
      </c>
      <c r="AD20" s="167" t="str">
        <f>入力とｽｺｱのみ①重ね印刷!O70</f>
        <v/>
      </c>
      <c r="AE20" s="168" t="str">
        <f>入力とｽｺｱのみ①重ね印刷!P70</f>
        <v/>
      </c>
    </row>
    <row r="21" spans="1:31" ht="12.75" customHeight="1" x14ac:dyDescent="0.2">
      <c r="A21" s="275">
        <f>試合情報とｻｲﾝ用①印刷!A23</f>
        <v>6</v>
      </c>
      <c r="B21" s="277" t="str">
        <f ca="1">試合情報とｻｲﾝ用①印刷!C23</f>
        <v>c</v>
      </c>
      <c r="C21" s="518" t="str">
        <f ca="1">試合情報とｻｲﾝ用①印刷!B23</f>
        <v>sue6</v>
      </c>
      <c r="D21" s="518"/>
      <c r="E21" s="518"/>
      <c r="F21" s="518"/>
      <c r="G21" s="518"/>
      <c r="H21" s="279">
        <f>入力とｽｺｱのみ①重ね印刷!S15</f>
        <v>0</v>
      </c>
      <c r="I21" s="275">
        <f>入力とｽｺｱのみ①重ね印刷!T15</f>
        <v>0</v>
      </c>
      <c r="J21" s="276" t="str">
        <f>IF(入力とｽｺｱのみ①重ね印刷!U15="","",IF(入力とｽｺｱのみ①重ね印刷!U15=0,"",1))</f>
        <v/>
      </c>
      <c r="K21" s="276" t="str">
        <f>IF(入力とｽｺｱのみ①重ね印刷!U15=2,1,IF(入力とｽｺｱのみ①重ね印刷!U15=3,2,""))</f>
        <v/>
      </c>
      <c r="L21" s="276">
        <f>入力とｽｺｱのみ①重ね印刷!V15</f>
        <v>0</v>
      </c>
      <c r="M21" s="277">
        <f>入力とｽｺｱのみ①重ね印刷!W15</f>
        <v>0</v>
      </c>
      <c r="O21" s="275" t="str">
        <f>入力とｽｺｱのみ①重ね印刷!I20</f>
        <v/>
      </c>
      <c r="P21" s="276" t="str">
        <f>入力とｽｺｱのみ①重ね印刷!J20</f>
        <v/>
      </c>
      <c r="Q21" s="276" t="str">
        <f>入力とｽｺｱのみ①重ね印刷!K20</f>
        <v/>
      </c>
      <c r="R21" s="276" t="str">
        <f>入力とｽｺｱのみ①重ね印刷!L20</f>
        <v/>
      </c>
      <c r="S21" s="276" t="str">
        <f>入力とｽｺｱのみ①重ね印刷!M20</f>
        <v/>
      </c>
      <c r="T21" s="276" t="str">
        <f>入力とｽｺｱのみ①重ね印刷!N20</f>
        <v/>
      </c>
      <c r="U21" s="276" t="str">
        <f>入力とｽｺｱのみ①重ね印刷!O20</f>
        <v/>
      </c>
      <c r="V21" s="277" t="str">
        <f>入力とｽｺｱのみ①重ね印刷!P20</f>
        <v/>
      </c>
      <c r="X21" s="275" t="str">
        <f>入力とｽｺｱのみ①重ね印刷!I71</f>
        <v/>
      </c>
      <c r="Y21" s="276" t="str">
        <f>入力とｽｺｱのみ①重ね印刷!J71</f>
        <v/>
      </c>
      <c r="Z21" s="276" t="str">
        <f>入力とｽｺｱのみ①重ね印刷!K71</f>
        <v/>
      </c>
      <c r="AA21" s="276" t="str">
        <f>入力とｽｺｱのみ①重ね印刷!L71</f>
        <v/>
      </c>
      <c r="AB21" s="276" t="str">
        <f>入力とｽｺｱのみ①重ね印刷!M71</f>
        <v/>
      </c>
      <c r="AC21" s="276" t="str">
        <f>入力とｽｺｱのみ①重ね印刷!N71</f>
        <v/>
      </c>
      <c r="AD21" s="276" t="str">
        <f>入力とｽｺｱのみ①重ね印刷!O71</f>
        <v/>
      </c>
      <c r="AE21" s="277" t="str">
        <f>入力とｽｺｱのみ①重ね印刷!P71</f>
        <v/>
      </c>
    </row>
    <row r="22" spans="1:31" ht="12.75" customHeight="1" x14ac:dyDescent="0.2">
      <c r="A22" s="249">
        <f>試合情報とｻｲﾝ用①印刷!A24</f>
        <v>7</v>
      </c>
      <c r="B22" s="250">
        <f ca="1">試合情報とｻｲﾝ用①印刷!C24</f>
        <v>0</v>
      </c>
      <c r="C22" s="514" t="str">
        <f ca="1">試合情報とｻｲﾝ用①印刷!B24</f>
        <v>sue7</v>
      </c>
      <c r="D22" s="514"/>
      <c r="E22" s="514"/>
      <c r="F22" s="514"/>
      <c r="G22" s="514"/>
      <c r="H22" s="171">
        <f>入力とｽｺｱのみ①重ね印刷!S16</f>
        <v>0</v>
      </c>
      <c r="I22" s="166">
        <f>入力とｽｺｱのみ①重ね印刷!T16</f>
        <v>0</v>
      </c>
      <c r="J22" s="167" t="str">
        <f>IF(入力とｽｺｱのみ①重ね印刷!U16="","",IF(入力とｽｺｱのみ①重ね印刷!U16=0,"",1))</f>
        <v/>
      </c>
      <c r="K22" s="167" t="str">
        <f>IF(入力とｽｺｱのみ①重ね印刷!U16=2,1,IF(入力とｽｺｱのみ①重ね印刷!U16=3,2,""))</f>
        <v/>
      </c>
      <c r="L22" s="167">
        <f>入力とｽｺｱのみ①重ね印刷!V16</f>
        <v>0</v>
      </c>
      <c r="M22" s="168">
        <f>入力とｽｺｱのみ①重ね印刷!W16</f>
        <v>0</v>
      </c>
      <c r="O22" s="166" t="str">
        <f>入力とｽｺｱのみ①重ね印刷!I21</f>
        <v/>
      </c>
      <c r="P22" s="167" t="str">
        <f>入力とｽｺｱのみ①重ね印刷!J21</f>
        <v/>
      </c>
      <c r="Q22" s="167" t="str">
        <f>入力とｽｺｱのみ①重ね印刷!K21</f>
        <v/>
      </c>
      <c r="R22" s="167" t="str">
        <f>入力とｽｺｱのみ①重ね印刷!L21</f>
        <v/>
      </c>
      <c r="S22" s="167" t="str">
        <f>入力とｽｺｱのみ①重ね印刷!M21</f>
        <v/>
      </c>
      <c r="T22" s="167" t="str">
        <f>入力とｽｺｱのみ①重ね印刷!N21</f>
        <v/>
      </c>
      <c r="U22" s="167" t="str">
        <f>入力とｽｺｱのみ①重ね印刷!O21</f>
        <v/>
      </c>
      <c r="V22" s="168" t="str">
        <f>入力とｽｺｱのみ①重ね印刷!P21</f>
        <v/>
      </c>
      <c r="X22" s="166" t="str">
        <f>入力とｽｺｱのみ①重ね印刷!I72</f>
        <v/>
      </c>
      <c r="Y22" s="167" t="str">
        <f>入力とｽｺｱのみ①重ね印刷!J72</f>
        <v/>
      </c>
      <c r="Z22" s="167" t="str">
        <f>入力とｽｺｱのみ①重ね印刷!K72</f>
        <v/>
      </c>
      <c r="AA22" s="167" t="str">
        <f>入力とｽｺｱのみ①重ね印刷!L72</f>
        <v/>
      </c>
      <c r="AB22" s="167" t="str">
        <f>入力とｽｺｱのみ①重ね印刷!M72</f>
        <v/>
      </c>
      <c r="AC22" s="167" t="str">
        <f>入力とｽｺｱのみ①重ね印刷!N72</f>
        <v/>
      </c>
      <c r="AD22" s="167" t="str">
        <f>入力とｽｺｱのみ①重ね印刷!O72</f>
        <v/>
      </c>
      <c r="AE22" s="168" t="str">
        <f>入力とｽｺｱのみ①重ね印刷!P72</f>
        <v/>
      </c>
    </row>
    <row r="23" spans="1:31" ht="12.75" customHeight="1" x14ac:dyDescent="0.2">
      <c r="A23" s="280">
        <f>試合情報とｻｲﾝ用①印刷!A25</f>
        <v>8</v>
      </c>
      <c r="B23" s="281">
        <f ca="1">試合情報とｻｲﾝ用①印刷!C25</f>
        <v>0</v>
      </c>
      <c r="C23" s="517" t="str">
        <f ca="1">試合情報とｻｲﾝ用①印刷!B25</f>
        <v>sue8</v>
      </c>
      <c r="D23" s="517"/>
      <c r="E23" s="517"/>
      <c r="F23" s="517"/>
      <c r="G23" s="517"/>
      <c r="H23" s="279">
        <f>入力とｽｺｱのみ①重ね印刷!S17</f>
        <v>0</v>
      </c>
      <c r="I23" s="275">
        <f>入力とｽｺｱのみ①重ね印刷!T17</f>
        <v>0</v>
      </c>
      <c r="J23" s="276" t="str">
        <f>IF(入力とｽｺｱのみ①重ね印刷!U17="","",IF(入力とｽｺｱのみ①重ね印刷!U17=0,"",1))</f>
        <v/>
      </c>
      <c r="K23" s="276" t="str">
        <f>IF(入力とｽｺｱのみ①重ね印刷!U17=2,1,IF(入力とｽｺｱのみ①重ね印刷!U17=3,2,""))</f>
        <v/>
      </c>
      <c r="L23" s="276">
        <f>入力とｽｺｱのみ①重ね印刷!V17</f>
        <v>0</v>
      </c>
      <c r="M23" s="277">
        <f>入力とｽｺｱのみ①重ね印刷!W17</f>
        <v>0</v>
      </c>
      <c r="O23" s="275" t="str">
        <f>入力とｽｺｱのみ①重ね印刷!I22</f>
        <v/>
      </c>
      <c r="P23" s="276" t="str">
        <f>入力とｽｺｱのみ①重ね印刷!J22</f>
        <v/>
      </c>
      <c r="Q23" s="276" t="str">
        <f>入力とｽｺｱのみ①重ね印刷!K22</f>
        <v/>
      </c>
      <c r="R23" s="276" t="str">
        <f>入力とｽｺｱのみ①重ね印刷!L22</f>
        <v/>
      </c>
      <c r="S23" s="276" t="str">
        <f>入力とｽｺｱのみ①重ね印刷!M22</f>
        <v/>
      </c>
      <c r="T23" s="276" t="str">
        <f>入力とｽｺｱのみ①重ね印刷!N22</f>
        <v/>
      </c>
      <c r="U23" s="276" t="str">
        <f>入力とｽｺｱのみ①重ね印刷!O22</f>
        <v/>
      </c>
      <c r="V23" s="277" t="str">
        <f>入力とｽｺｱのみ①重ね印刷!P22</f>
        <v/>
      </c>
      <c r="X23" s="275" t="str">
        <f>入力とｽｺｱのみ①重ね印刷!I73</f>
        <v/>
      </c>
      <c r="Y23" s="276" t="str">
        <f>入力とｽｺｱのみ①重ね印刷!J73</f>
        <v/>
      </c>
      <c r="Z23" s="276" t="str">
        <f>入力とｽｺｱのみ①重ね印刷!K73</f>
        <v/>
      </c>
      <c r="AA23" s="276" t="str">
        <f>入力とｽｺｱのみ①重ね印刷!L73</f>
        <v/>
      </c>
      <c r="AB23" s="276" t="str">
        <f>入力とｽｺｱのみ①重ね印刷!M73</f>
        <v/>
      </c>
      <c r="AC23" s="276" t="str">
        <f>入力とｽｺｱのみ①重ね印刷!N73</f>
        <v/>
      </c>
      <c r="AD23" s="276" t="str">
        <f>入力とｽｺｱのみ①重ね印刷!O73</f>
        <v/>
      </c>
      <c r="AE23" s="277" t="str">
        <f>入力とｽｺｱのみ①重ね印刷!P73</f>
        <v/>
      </c>
    </row>
    <row r="24" spans="1:31" ht="12.75" customHeight="1" x14ac:dyDescent="0.2">
      <c r="A24" s="249">
        <f>試合情報とｻｲﾝ用①印刷!A26</f>
        <v>9</v>
      </c>
      <c r="B24" s="250">
        <f ca="1">試合情報とｻｲﾝ用①印刷!C26</f>
        <v>0</v>
      </c>
      <c r="C24" s="514" t="str">
        <f ca="1">試合情報とｻｲﾝ用①印刷!B26</f>
        <v>sue9</v>
      </c>
      <c r="D24" s="514"/>
      <c r="E24" s="514"/>
      <c r="F24" s="514"/>
      <c r="G24" s="514"/>
      <c r="H24" s="171">
        <f>入力とｽｺｱのみ①重ね印刷!S18</f>
        <v>0</v>
      </c>
      <c r="I24" s="166">
        <f>入力とｽｺｱのみ①重ね印刷!T18</f>
        <v>0</v>
      </c>
      <c r="J24" s="167" t="str">
        <f>IF(入力とｽｺｱのみ①重ね印刷!U18="","",IF(入力とｽｺｱのみ①重ね印刷!U18=0,"",1))</f>
        <v/>
      </c>
      <c r="K24" s="167" t="str">
        <f>IF(入力とｽｺｱのみ①重ね印刷!U18=2,1,IF(入力とｽｺｱのみ①重ね印刷!U18=3,2,""))</f>
        <v/>
      </c>
      <c r="L24" s="167">
        <f>入力とｽｺｱのみ①重ね印刷!V18</f>
        <v>0</v>
      </c>
      <c r="M24" s="168">
        <f>入力とｽｺｱのみ①重ね印刷!W18</f>
        <v>0</v>
      </c>
      <c r="O24" s="166" t="str">
        <f>入力とｽｺｱのみ①重ね印刷!I23</f>
        <v/>
      </c>
      <c r="P24" s="167" t="str">
        <f>入力とｽｺｱのみ①重ね印刷!J23</f>
        <v/>
      </c>
      <c r="Q24" s="167" t="str">
        <f>入力とｽｺｱのみ①重ね印刷!K23</f>
        <v/>
      </c>
      <c r="R24" s="167" t="str">
        <f>入力とｽｺｱのみ①重ね印刷!L23</f>
        <v/>
      </c>
      <c r="S24" s="167" t="str">
        <f>入力とｽｺｱのみ①重ね印刷!M23</f>
        <v/>
      </c>
      <c r="T24" s="167" t="str">
        <f>入力とｽｺｱのみ①重ね印刷!N23</f>
        <v/>
      </c>
      <c r="U24" s="167" t="str">
        <f>入力とｽｺｱのみ①重ね印刷!O23</f>
        <v/>
      </c>
      <c r="V24" s="168" t="str">
        <f>入力とｽｺｱのみ①重ね印刷!P23</f>
        <v/>
      </c>
      <c r="X24" s="166" t="str">
        <f>入力とｽｺｱのみ①重ね印刷!I74</f>
        <v/>
      </c>
      <c r="Y24" s="167" t="str">
        <f>入力とｽｺｱのみ①重ね印刷!J74</f>
        <v/>
      </c>
      <c r="Z24" s="167" t="str">
        <f>入力とｽｺｱのみ①重ね印刷!K74</f>
        <v/>
      </c>
      <c r="AA24" s="167" t="str">
        <f>入力とｽｺｱのみ①重ね印刷!L74</f>
        <v/>
      </c>
      <c r="AB24" s="167" t="str">
        <f>入力とｽｺｱのみ①重ね印刷!M74</f>
        <v/>
      </c>
      <c r="AC24" s="167" t="str">
        <f>入力とｽｺｱのみ①重ね印刷!N74</f>
        <v/>
      </c>
      <c r="AD24" s="167" t="str">
        <f>入力とｽｺｱのみ①重ね印刷!O74</f>
        <v/>
      </c>
      <c r="AE24" s="168" t="str">
        <f>入力とｽｺｱのみ①重ね印刷!P74</f>
        <v/>
      </c>
    </row>
    <row r="25" spans="1:31" ht="12.75" customHeight="1" x14ac:dyDescent="0.2">
      <c r="A25" s="280">
        <f>試合情報とｻｲﾝ用①印刷!A27</f>
        <v>10</v>
      </c>
      <c r="B25" s="281">
        <f ca="1">試合情報とｻｲﾝ用①印刷!C27</f>
        <v>0</v>
      </c>
      <c r="C25" s="517" t="str">
        <f ca="1">試合情報とｻｲﾝ用①印刷!B27</f>
        <v>sue10</v>
      </c>
      <c r="D25" s="517"/>
      <c r="E25" s="517"/>
      <c r="F25" s="517"/>
      <c r="G25" s="517"/>
      <c r="H25" s="279">
        <f>入力とｽｺｱのみ①重ね印刷!S19</f>
        <v>0</v>
      </c>
      <c r="I25" s="275">
        <f>入力とｽｺｱのみ①重ね印刷!T19</f>
        <v>0</v>
      </c>
      <c r="J25" s="276" t="str">
        <f>IF(入力とｽｺｱのみ①重ね印刷!U19="","",IF(入力とｽｺｱのみ①重ね印刷!U19=0,"",1))</f>
        <v/>
      </c>
      <c r="K25" s="276" t="str">
        <f>IF(入力とｽｺｱのみ①重ね印刷!U19=2,1,IF(入力とｽｺｱのみ①重ね印刷!U19=3,2,""))</f>
        <v/>
      </c>
      <c r="L25" s="276">
        <f>入力とｽｺｱのみ①重ね印刷!V19</f>
        <v>0</v>
      </c>
      <c r="M25" s="277">
        <f>入力とｽｺｱのみ①重ね印刷!W19</f>
        <v>0</v>
      </c>
      <c r="O25" s="275" t="str">
        <f>入力とｽｺｱのみ①重ね印刷!I24</f>
        <v/>
      </c>
      <c r="P25" s="276" t="str">
        <f>入力とｽｺｱのみ①重ね印刷!J24</f>
        <v/>
      </c>
      <c r="Q25" s="276" t="str">
        <f>入力とｽｺｱのみ①重ね印刷!K24</f>
        <v/>
      </c>
      <c r="R25" s="276" t="str">
        <f>入力とｽｺｱのみ①重ね印刷!L24</f>
        <v/>
      </c>
      <c r="S25" s="276" t="str">
        <f>入力とｽｺｱのみ①重ね印刷!M24</f>
        <v/>
      </c>
      <c r="T25" s="276" t="str">
        <f>入力とｽｺｱのみ①重ね印刷!N24</f>
        <v/>
      </c>
      <c r="U25" s="276" t="str">
        <f>入力とｽｺｱのみ①重ね印刷!O24</f>
        <v/>
      </c>
      <c r="V25" s="277" t="str">
        <f>入力とｽｺｱのみ①重ね印刷!P24</f>
        <v/>
      </c>
      <c r="X25" s="275" t="str">
        <f>入力とｽｺｱのみ①重ね印刷!I75</f>
        <v/>
      </c>
      <c r="Y25" s="276" t="str">
        <f>入力とｽｺｱのみ①重ね印刷!J75</f>
        <v/>
      </c>
      <c r="Z25" s="276" t="str">
        <f>入力とｽｺｱのみ①重ね印刷!K75</f>
        <v/>
      </c>
      <c r="AA25" s="276" t="str">
        <f>入力とｽｺｱのみ①重ね印刷!L75</f>
        <v/>
      </c>
      <c r="AB25" s="276" t="str">
        <f>入力とｽｺｱのみ①重ね印刷!M75</f>
        <v/>
      </c>
      <c r="AC25" s="276" t="str">
        <f>入力とｽｺｱのみ①重ね印刷!N75</f>
        <v/>
      </c>
      <c r="AD25" s="276" t="str">
        <f>入力とｽｺｱのみ①重ね印刷!O75</f>
        <v/>
      </c>
      <c r="AE25" s="277" t="str">
        <f>入力とｽｺｱのみ①重ね印刷!P75</f>
        <v/>
      </c>
    </row>
    <row r="26" spans="1:31" ht="12.75" customHeight="1" x14ac:dyDescent="0.2">
      <c r="A26" s="249">
        <f>試合情報とｻｲﾝ用①印刷!A28</f>
        <v>11</v>
      </c>
      <c r="B26" s="250">
        <f ca="1">試合情報とｻｲﾝ用①印刷!C28</f>
        <v>0</v>
      </c>
      <c r="C26" s="514" t="str">
        <f ca="1">試合情報とｻｲﾝ用①印刷!B28</f>
        <v>sue11</v>
      </c>
      <c r="D26" s="514"/>
      <c r="E26" s="514"/>
      <c r="F26" s="514"/>
      <c r="G26" s="514"/>
      <c r="H26" s="171">
        <f>入力とｽｺｱのみ①重ね印刷!S20</f>
        <v>0</v>
      </c>
      <c r="I26" s="166">
        <f>入力とｽｺｱのみ①重ね印刷!T20</f>
        <v>0</v>
      </c>
      <c r="J26" s="167" t="str">
        <f>IF(入力とｽｺｱのみ①重ね印刷!U20="","",IF(入力とｽｺｱのみ①重ね印刷!U20=0,"",1))</f>
        <v/>
      </c>
      <c r="K26" s="167" t="str">
        <f>IF(入力とｽｺｱのみ①重ね印刷!U20=2,1,IF(入力とｽｺｱのみ①重ね印刷!U20=3,2,""))</f>
        <v/>
      </c>
      <c r="L26" s="167">
        <f>入力とｽｺｱのみ①重ね印刷!V20</f>
        <v>0</v>
      </c>
      <c r="M26" s="168">
        <f>入力とｽｺｱのみ①重ね印刷!W20</f>
        <v>0</v>
      </c>
      <c r="O26" s="166" t="str">
        <f>入力とｽｺｱのみ①重ね印刷!I25</f>
        <v/>
      </c>
      <c r="P26" s="167" t="str">
        <f>入力とｽｺｱのみ①重ね印刷!J25</f>
        <v/>
      </c>
      <c r="Q26" s="167" t="str">
        <f>入力とｽｺｱのみ①重ね印刷!K25</f>
        <v/>
      </c>
      <c r="R26" s="167" t="str">
        <f>入力とｽｺｱのみ①重ね印刷!L25</f>
        <v/>
      </c>
      <c r="S26" s="167" t="str">
        <f>入力とｽｺｱのみ①重ね印刷!M25</f>
        <v/>
      </c>
      <c r="T26" s="167" t="str">
        <f>入力とｽｺｱのみ①重ね印刷!N25</f>
        <v/>
      </c>
      <c r="U26" s="167" t="str">
        <f>入力とｽｺｱのみ①重ね印刷!O25</f>
        <v/>
      </c>
      <c r="V26" s="168" t="str">
        <f>入力とｽｺｱのみ①重ね印刷!P25</f>
        <v/>
      </c>
      <c r="X26" s="166" t="str">
        <f>入力とｽｺｱのみ①重ね印刷!I76</f>
        <v/>
      </c>
      <c r="Y26" s="167" t="str">
        <f>入力とｽｺｱのみ①重ね印刷!J76</f>
        <v/>
      </c>
      <c r="Z26" s="167" t="str">
        <f>入力とｽｺｱのみ①重ね印刷!K76</f>
        <v/>
      </c>
      <c r="AA26" s="167" t="str">
        <f>入力とｽｺｱのみ①重ね印刷!L76</f>
        <v/>
      </c>
      <c r="AB26" s="167" t="str">
        <f>入力とｽｺｱのみ①重ね印刷!M76</f>
        <v/>
      </c>
      <c r="AC26" s="167" t="str">
        <f>入力とｽｺｱのみ①重ね印刷!N76</f>
        <v/>
      </c>
      <c r="AD26" s="167" t="str">
        <f>入力とｽｺｱのみ①重ね印刷!O76</f>
        <v/>
      </c>
      <c r="AE26" s="168" t="str">
        <f>入力とｽｺｱのみ①重ね印刷!P76</f>
        <v/>
      </c>
    </row>
    <row r="27" spans="1:31" ht="12.75" customHeight="1" x14ac:dyDescent="0.2">
      <c r="A27" s="280">
        <f>試合情報とｻｲﾝ用①印刷!A29</f>
        <v>12</v>
      </c>
      <c r="B27" s="281">
        <f ca="1">試合情報とｻｲﾝ用①印刷!C29</f>
        <v>0</v>
      </c>
      <c r="C27" s="517" t="str">
        <f ca="1">試合情報とｻｲﾝ用①印刷!B29</f>
        <v>sue12</v>
      </c>
      <c r="D27" s="517"/>
      <c r="E27" s="517"/>
      <c r="F27" s="517"/>
      <c r="G27" s="517"/>
      <c r="H27" s="279">
        <f>入力とｽｺｱのみ①重ね印刷!S21</f>
        <v>0</v>
      </c>
      <c r="I27" s="275">
        <f>入力とｽｺｱのみ①重ね印刷!T21</f>
        <v>0</v>
      </c>
      <c r="J27" s="276" t="str">
        <f>IF(入力とｽｺｱのみ①重ね印刷!U21="","",IF(入力とｽｺｱのみ①重ね印刷!U21=0,"",1))</f>
        <v/>
      </c>
      <c r="K27" s="276" t="str">
        <f>IF(入力とｽｺｱのみ①重ね印刷!U21=2,1,IF(入力とｽｺｱのみ①重ね印刷!U21=3,2,""))</f>
        <v/>
      </c>
      <c r="L27" s="276">
        <f>入力とｽｺｱのみ①重ね印刷!V21</f>
        <v>0</v>
      </c>
      <c r="M27" s="277">
        <f>入力とｽｺｱのみ①重ね印刷!W21</f>
        <v>0</v>
      </c>
      <c r="O27" s="275" t="str">
        <f>入力とｽｺｱのみ①重ね印刷!I26</f>
        <v/>
      </c>
      <c r="P27" s="276" t="str">
        <f>入力とｽｺｱのみ①重ね印刷!J26</f>
        <v/>
      </c>
      <c r="Q27" s="276" t="str">
        <f>入力とｽｺｱのみ①重ね印刷!K26</f>
        <v/>
      </c>
      <c r="R27" s="276" t="str">
        <f>入力とｽｺｱのみ①重ね印刷!L26</f>
        <v/>
      </c>
      <c r="S27" s="276" t="str">
        <f>入力とｽｺｱのみ①重ね印刷!M26</f>
        <v/>
      </c>
      <c r="T27" s="276" t="str">
        <f>入力とｽｺｱのみ①重ね印刷!N26</f>
        <v/>
      </c>
      <c r="U27" s="276" t="str">
        <f>入力とｽｺｱのみ①重ね印刷!O26</f>
        <v/>
      </c>
      <c r="V27" s="277" t="str">
        <f>入力とｽｺｱのみ①重ね印刷!P26</f>
        <v/>
      </c>
      <c r="X27" s="275" t="str">
        <f>入力とｽｺｱのみ①重ね印刷!I77</f>
        <v/>
      </c>
      <c r="Y27" s="276" t="str">
        <f>入力とｽｺｱのみ①重ね印刷!J77</f>
        <v/>
      </c>
      <c r="Z27" s="276" t="str">
        <f>入力とｽｺｱのみ①重ね印刷!K77</f>
        <v/>
      </c>
      <c r="AA27" s="276" t="str">
        <f>入力とｽｺｱのみ①重ね印刷!L77</f>
        <v/>
      </c>
      <c r="AB27" s="276" t="str">
        <f>入力とｽｺｱのみ①重ね印刷!M77</f>
        <v/>
      </c>
      <c r="AC27" s="276" t="str">
        <f>入力とｽｺｱのみ①重ね印刷!N77</f>
        <v/>
      </c>
      <c r="AD27" s="276" t="str">
        <f>入力とｽｺｱのみ①重ね印刷!O77</f>
        <v/>
      </c>
      <c r="AE27" s="277" t="str">
        <f>入力とｽｺｱのみ①重ね印刷!P77</f>
        <v/>
      </c>
    </row>
    <row r="28" spans="1:31" ht="12.75" customHeight="1" x14ac:dyDescent="0.2">
      <c r="A28" s="249">
        <f>試合情報とｻｲﾝ用①印刷!A30</f>
        <v>13</v>
      </c>
      <c r="B28" s="250">
        <f ca="1">試合情報とｻｲﾝ用①印刷!C30</f>
        <v>0</v>
      </c>
      <c r="C28" s="514" t="str">
        <f ca="1">試合情報とｻｲﾝ用①印刷!B30</f>
        <v>sue13</v>
      </c>
      <c r="D28" s="514"/>
      <c r="E28" s="514"/>
      <c r="F28" s="514"/>
      <c r="G28" s="514"/>
      <c r="H28" s="171">
        <f>入力とｽｺｱのみ①重ね印刷!S22</f>
        <v>0</v>
      </c>
      <c r="I28" s="166">
        <f>入力とｽｺｱのみ①重ね印刷!T22</f>
        <v>0</v>
      </c>
      <c r="J28" s="167" t="str">
        <f>IF(入力とｽｺｱのみ①重ね印刷!U22="","",IF(入力とｽｺｱのみ①重ね印刷!U22=0,"",1))</f>
        <v/>
      </c>
      <c r="K28" s="167" t="str">
        <f>IF(入力とｽｺｱのみ①重ね印刷!U22=2,1,IF(入力とｽｺｱのみ①重ね印刷!U22=3,2,""))</f>
        <v/>
      </c>
      <c r="L28" s="167">
        <f>入力とｽｺｱのみ①重ね印刷!V22</f>
        <v>0</v>
      </c>
      <c r="M28" s="168">
        <f>入力とｽｺｱのみ①重ね印刷!W22</f>
        <v>0</v>
      </c>
      <c r="O28" s="166" t="str">
        <f>入力とｽｺｱのみ①重ね印刷!I27</f>
        <v/>
      </c>
      <c r="P28" s="167" t="str">
        <f>入力とｽｺｱのみ①重ね印刷!J27</f>
        <v/>
      </c>
      <c r="Q28" s="167" t="str">
        <f>入力とｽｺｱのみ①重ね印刷!K27</f>
        <v/>
      </c>
      <c r="R28" s="167" t="str">
        <f>入力とｽｺｱのみ①重ね印刷!L27</f>
        <v/>
      </c>
      <c r="S28" s="167" t="str">
        <f>入力とｽｺｱのみ①重ね印刷!M27</f>
        <v/>
      </c>
      <c r="T28" s="167" t="str">
        <f>入力とｽｺｱのみ①重ね印刷!N27</f>
        <v/>
      </c>
      <c r="U28" s="167" t="str">
        <f>入力とｽｺｱのみ①重ね印刷!O27</f>
        <v/>
      </c>
      <c r="V28" s="168" t="str">
        <f>入力とｽｺｱのみ①重ね印刷!P27</f>
        <v/>
      </c>
      <c r="X28" s="166" t="str">
        <f>入力とｽｺｱのみ①重ね印刷!I78</f>
        <v/>
      </c>
      <c r="Y28" s="167" t="str">
        <f>入力とｽｺｱのみ①重ね印刷!J78</f>
        <v/>
      </c>
      <c r="Z28" s="167" t="str">
        <f>入力とｽｺｱのみ①重ね印刷!K78</f>
        <v/>
      </c>
      <c r="AA28" s="167" t="str">
        <f>入力とｽｺｱのみ①重ね印刷!L78</f>
        <v/>
      </c>
      <c r="AB28" s="167" t="str">
        <f>入力とｽｺｱのみ①重ね印刷!M78</f>
        <v/>
      </c>
      <c r="AC28" s="167" t="str">
        <f>入力とｽｺｱのみ①重ね印刷!N78</f>
        <v/>
      </c>
      <c r="AD28" s="167" t="str">
        <f>入力とｽｺｱのみ①重ね印刷!O78</f>
        <v/>
      </c>
      <c r="AE28" s="168" t="str">
        <f>入力とｽｺｱのみ①重ね印刷!P78</f>
        <v/>
      </c>
    </row>
    <row r="29" spans="1:31" ht="12.75" customHeight="1" x14ac:dyDescent="0.2">
      <c r="A29" s="280">
        <f>試合情報とｻｲﾝ用①印刷!A31</f>
        <v>14</v>
      </c>
      <c r="B29" s="281">
        <f ca="1">試合情報とｻｲﾝ用①印刷!C31</f>
        <v>0</v>
      </c>
      <c r="C29" s="517" t="str">
        <f ca="1">試合情報とｻｲﾝ用①印刷!B31</f>
        <v>sue14</v>
      </c>
      <c r="D29" s="517"/>
      <c r="E29" s="517"/>
      <c r="F29" s="517"/>
      <c r="G29" s="517"/>
      <c r="H29" s="279">
        <f>入力とｽｺｱのみ①重ね印刷!S23</f>
        <v>0</v>
      </c>
      <c r="I29" s="275">
        <f>入力とｽｺｱのみ①重ね印刷!T23</f>
        <v>0</v>
      </c>
      <c r="J29" s="276" t="str">
        <f>IF(入力とｽｺｱのみ①重ね印刷!U23="","",IF(入力とｽｺｱのみ①重ね印刷!U23=0,"",1))</f>
        <v/>
      </c>
      <c r="K29" s="276" t="str">
        <f>IF(入力とｽｺｱのみ①重ね印刷!U23=2,1,IF(入力とｽｺｱのみ①重ね印刷!U23=3,2,""))</f>
        <v/>
      </c>
      <c r="L29" s="276">
        <f>入力とｽｺｱのみ①重ね印刷!V23</f>
        <v>0</v>
      </c>
      <c r="M29" s="277">
        <f>入力とｽｺｱのみ①重ね印刷!W23</f>
        <v>0</v>
      </c>
      <c r="O29" s="275" t="str">
        <f>入力とｽｺｱのみ①重ね印刷!I28</f>
        <v/>
      </c>
      <c r="P29" s="276" t="str">
        <f>入力とｽｺｱのみ①重ね印刷!J28</f>
        <v/>
      </c>
      <c r="Q29" s="276" t="str">
        <f>入力とｽｺｱのみ①重ね印刷!K28</f>
        <v/>
      </c>
      <c r="R29" s="276" t="str">
        <f>入力とｽｺｱのみ①重ね印刷!L28</f>
        <v/>
      </c>
      <c r="S29" s="276" t="str">
        <f>入力とｽｺｱのみ①重ね印刷!M28</f>
        <v/>
      </c>
      <c r="T29" s="276" t="str">
        <f>入力とｽｺｱのみ①重ね印刷!N28</f>
        <v/>
      </c>
      <c r="U29" s="276" t="str">
        <f>入力とｽｺｱのみ①重ね印刷!O28</f>
        <v/>
      </c>
      <c r="V29" s="277" t="str">
        <f>入力とｽｺｱのみ①重ね印刷!P28</f>
        <v/>
      </c>
      <c r="X29" s="275" t="str">
        <f>入力とｽｺｱのみ①重ね印刷!I79</f>
        <v/>
      </c>
      <c r="Y29" s="276" t="str">
        <f>入力とｽｺｱのみ①重ね印刷!J79</f>
        <v/>
      </c>
      <c r="Z29" s="276" t="str">
        <f>入力とｽｺｱのみ①重ね印刷!K79</f>
        <v/>
      </c>
      <c r="AA29" s="276" t="str">
        <f>入力とｽｺｱのみ①重ね印刷!L79</f>
        <v/>
      </c>
      <c r="AB29" s="276" t="str">
        <f>入力とｽｺｱのみ①重ね印刷!M79</f>
        <v/>
      </c>
      <c r="AC29" s="276" t="str">
        <f>入力とｽｺｱのみ①重ね印刷!N79</f>
        <v/>
      </c>
      <c r="AD29" s="276" t="str">
        <f>入力とｽｺｱのみ①重ね印刷!O79</f>
        <v/>
      </c>
      <c r="AE29" s="277" t="str">
        <f>入力とｽｺｱのみ①重ね印刷!P79</f>
        <v/>
      </c>
    </row>
    <row r="30" spans="1:31" ht="12.75" customHeight="1" x14ac:dyDescent="0.2">
      <c r="A30" s="249">
        <f>試合情報とｻｲﾝ用①印刷!A32</f>
        <v>15</v>
      </c>
      <c r="B30" s="250">
        <f ca="1">試合情報とｻｲﾝ用①印刷!C32</f>
        <v>0</v>
      </c>
      <c r="C30" s="514" t="str">
        <f ca="1">試合情報とｻｲﾝ用①印刷!B32</f>
        <v>sue15</v>
      </c>
      <c r="D30" s="514"/>
      <c r="E30" s="514"/>
      <c r="F30" s="514"/>
      <c r="G30" s="514"/>
      <c r="H30" s="171">
        <f>入力とｽｺｱのみ①重ね印刷!S24</f>
        <v>0</v>
      </c>
      <c r="I30" s="166">
        <f>入力とｽｺｱのみ①重ね印刷!T24</f>
        <v>0</v>
      </c>
      <c r="J30" s="167" t="str">
        <f>IF(入力とｽｺｱのみ①重ね印刷!U24="","",IF(入力とｽｺｱのみ①重ね印刷!U24=0,"",1))</f>
        <v/>
      </c>
      <c r="K30" s="167" t="str">
        <f>IF(入力とｽｺｱのみ①重ね印刷!U24=2,1,IF(入力とｽｺｱのみ①重ね印刷!U24=3,2,""))</f>
        <v/>
      </c>
      <c r="L30" s="167">
        <f>入力とｽｺｱのみ①重ね印刷!V24</f>
        <v>0</v>
      </c>
      <c r="M30" s="168">
        <f>入力とｽｺｱのみ①重ね印刷!W24</f>
        <v>0</v>
      </c>
      <c r="O30" s="166" t="str">
        <f>入力とｽｺｱのみ①重ね印刷!I29</f>
        <v/>
      </c>
      <c r="P30" s="167" t="str">
        <f>入力とｽｺｱのみ①重ね印刷!J29</f>
        <v/>
      </c>
      <c r="Q30" s="167" t="str">
        <f>入力とｽｺｱのみ①重ね印刷!K29</f>
        <v/>
      </c>
      <c r="R30" s="167" t="str">
        <f>入力とｽｺｱのみ①重ね印刷!L29</f>
        <v/>
      </c>
      <c r="S30" s="167" t="str">
        <f>入力とｽｺｱのみ①重ね印刷!M29</f>
        <v/>
      </c>
      <c r="T30" s="167" t="str">
        <f>入力とｽｺｱのみ①重ね印刷!N29</f>
        <v/>
      </c>
      <c r="U30" s="167" t="str">
        <f>入力とｽｺｱのみ①重ね印刷!O29</f>
        <v/>
      </c>
      <c r="V30" s="168" t="str">
        <f>入力とｽｺｱのみ①重ね印刷!P29</f>
        <v/>
      </c>
      <c r="X30" s="166" t="str">
        <f>入力とｽｺｱのみ①重ね印刷!I80</f>
        <v/>
      </c>
      <c r="Y30" s="167" t="str">
        <f>入力とｽｺｱのみ①重ね印刷!J80</f>
        <v/>
      </c>
      <c r="Z30" s="167" t="str">
        <f>入力とｽｺｱのみ①重ね印刷!K80</f>
        <v/>
      </c>
      <c r="AA30" s="167" t="str">
        <f>入力とｽｺｱのみ①重ね印刷!L80</f>
        <v/>
      </c>
      <c r="AB30" s="167" t="str">
        <f>入力とｽｺｱのみ①重ね印刷!M80</f>
        <v/>
      </c>
      <c r="AC30" s="167" t="str">
        <f>入力とｽｺｱのみ①重ね印刷!N80</f>
        <v/>
      </c>
      <c r="AD30" s="167" t="str">
        <f>入力とｽｺｱのみ①重ね印刷!O80</f>
        <v/>
      </c>
      <c r="AE30" s="168" t="str">
        <f>入力とｽｺｱのみ①重ね印刷!P80</f>
        <v/>
      </c>
    </row>
    <row r="31" spans="1:31" ht="12.75" customHeight="1" x14ac:dyDescent="0.2">
      <c r="A31" s="282">
        <f>試合情報とｻｲﾝ用①印刷!A33</f>
        <v>16</v>
      </c>
      <c r="B31" s="283">
        <f ca="1">試合情報とｻｲﾝ用①印刷!C33</f>
        <v>0</v>
      </c>
      <c r="C31" s="552" t="str">
        <f ca="1">試合情報とｻｲﾝ用①印刷!B33</f>
        <v>sue16</v>
      </c>
      <c r="D31" s="552"/>
      <c r="E31" s="552"/>
      <c r="F31" s="552"/>
      <c r="G31" s="552"/>
      <c r="H31" s="284">
        <f>入力とｽｺｱのみ①重ね印刷!S25</f>
        <v>1</v>
      </c>
      <c r="I31" s="285">
        <f>入力とｽｺｱのみ①重ね印刷!T25</f>
        <v>1</v>
      </c>
      <c r="J31" s="286" t="str">
        <f>IF(入力とｽｺｱのみ①重ね印刷!U25="","",IF(入力とｽｺｱのみ①重ね印刷!U25=0,"",1))</f>
        <v/>
      </c>
      <c r="K31" s="286" t="str">
        <f>IF(入力とｽｺｱのみ①重ね印刷!U25=2,1,IF(入力とｽｺｱのみ①重ね印刷!U25=3,2,""))</f>
        <v/>
      </c>
      <c r="L31" s="286">
        <f>入力とｽｺｱのみ①重ね印刷!V25</f>
        <v>0</v>
      </c>
      <c r="M31" s="287">
        <f>入力とｽｺｱのみ①重ね印刷!W25</f>
        <v>0</v>
      </c>
      <c r="O31" s="275" t="str">
        <f>入力とｽｺｱのみ①重ね印刷!I30</f>
        <v/>
      </c>
      <c r="P31" s="276" t="str">
        <f>入力とｽｺｱのみ①重ね印刷!J30</f>
        <v/>
      </c>
      <c r="Q31" s="276" t="str">
        <f>入力とｽｺｱのみ①重ね印刷!K30</f>
        <v/>
      </c>
      <c r="R31" s="276" t="str">
        <f>入力とｽｺｱのみ①重ね印刷!L30</f>
        <v/>
      </c>
      <c r="S31" s="276" t="str">
        <f>入力とｽｺｱのみ①重ね印刷!M30</f>
        <v/>
      </c>
      <c r="T31" s="276" t="str">
        <f>入力とｽｺｱのみ①重ね印刷!N30</f>
        <v/>
      </c>
      <c r="U31" s="276" t="str">
        <f>入力とｽｺｱのみ①重ね印刷!O30</f>
        <v/>
      </c>
      <c r="V31" s="277" t="str">
        <f>入力とｽｺｱのみ①重ね印刷!P30</f>
        <v/>
      </c>
      <c r="X31" s="275" t="str">
        <f>入力とｽｺｱのみ①重ね印刷!I81</f>
        <v/>
      </c>
      <c r="Y31" s="276" t="str">
        <f>入力とｽｺｱのみ①重ね印刷!J81</f>
        <v/>
      </c>
      <c r="Z31" s="276" t="str">
        <f>入力とｽｺｱのみ①重ね印刷!K81</f>
        <v/>
      </c>
      <c r="AA31" s="276" t="str">
        <f>入力とｽｺｱのみ①重ね印刷!L81</f>
        <v/>
      </c>
      <c r="AB31" s="276" t="str">
        <f>入力とｽｺｱのみ①重ね印刷!M81</f>
        <v/>
      </c>
      <c r="AC31" s="276" t="str">
        <f>入力とｽｺｱのみ①重ね印刷!N81</f>
        <v/>
      </c>
      <c r="AD31" s="276" t="str">
        <f>入力とｽｺｱのみ①重ね印刷!O81</f>
        <v/>
      </c>
      <c r="AE31" s="277" t="str">
        <f>入力とｽｺｱのみ①重ね印刷!P81</f>
        <v/>
      </c>
    </row>
    <row r="32" spans="1:31" ht="12.75" customHeight="1" x14ac:dyDescent="0.2">
      <c r="A32" s="532" t="str">
        <f ca="1">IF(試合情報とｻｲﾝ用①印刷!B34="","",(試合情報とｻｲﾝ用①印刷!A34))</f>
        <v>監督A</v>
      </c>
      <c r="B32" s="533"/>
      <c r="C32" s="532" t="str">
        <f ca="1">IF(試合情報とｻｲﾝ用①印刷!B34="","",(試合情報とｻｲﾝ用①印刷!B34))</f>
        <v>sue1101</v>
      </c>
      <c r="D32" s="534"/>
      <c r="E32" s="534"/>
      <c r="F32" s="534"/>
      <c r="G32" s="533"/>
      <c r="H32" s="173"/>
      <c r="I32" s="169">
        <f>入力とｽｺｱのみ①重ね印刷!T26</f>
        <v>0</v>
      </c>
      <c r="J32" s="172" t="str">
        <f>IF(入力とｽｺｱのみ①重ね印刷!U26="","",IF(入力とｽｺｱのみ①重ね印刷!U26=0,"",1))</f>
        <v/>
      </c>
      <c r="K32" s="172" t="str">
        <f>IF(入力とｽｺｱのみ①重ね印刷!U26=2,1,IF(入力とｽｺｱのみ①重ね印刷!U26=3,2,""))</f>
        <v/>
      </c>
      <c r="L32" s="172">
        <f>入力とｽｺｱのみ①重ね印刷!V26</f>
        <v>0</v>
      </c>
      <c r="M32" s="170">
        <f>入力とｽｺｱのみ①重ね印刷!W26</f>
        <v>0</v>
      </c>
      <c r="O32" s="166" t="str">
        <f>入力とｽｺｱのみ①重ね印刷!I31</f>
        <v/>
      </c>
      <c r="P32" s="167" t="str">
        <f>入力とｽｺｱのみ①重ね印刷!J31</f>
        <v/>
      </c>
      <c r="Q32" s="167" t="str">
        <f>入力とｽｺｱのみ①重ね印刷!K31</f>
        <v/>
      </c>
      <c r="R32" s="167" t="str">
        <f>入力とｽｺｱのみ①重ね印刷!L31</f>
        <v/>
      </c>
      <c r="S32" s="167" t="str">
        <f>入力とｽｺｱのみ①重ね印刷!M31</f>
        <v/>
      </c>
      <c r="T32" s="167" t="str">
        <f>入力とｽｺｱのみ①重ね印刷!N31</f>
        <v/>
      </c>
      <c r="U32" s="167" t="str">
        <f>入力とｽｺｱのみ①重ね印刷!O31</f>
        <v/>
      </c>
      <c r="V32" s="168" t="str">
        <f>入力とｽｺｱのみ①重ね印刷!P31</f>
        <v/>
      </c>
      <c r="X32" s="166" t="str">
        <f>入力とｽｺｱのみ①重ね印刷!I82</f>
        <v/>
      </c>
      <c r="Y32" s="167" t="str">
        <f>入力とｽｺｱのみ①重ね印刷!J82</f>
        <v/>
      </c>
      <c r="Z32" s="167" t="str">
        <f>入力とｽｺｱのみ①重ね印刷!K82</f>
        <v/>
      </c>
      <c r="AA32" s="167" t="str">
        <f>入力とｽｺｱのみ①重ね印刷!L82</f>
        <v/>
      </c>
      <c r="AB32" s="167" t="str">
        <f>入力とｽｺｱのみ①重ね印刷!M82</f>
        <v/>
      </c>
      <c r="AC32" s="167" t="str">
        <f>入力とｽｺｱのみ①重ね印刷!N82</f>
        <v/>
      </c>
      <c r="AD32" s="167" t="str">
        <f>入力とｽｺｱのみ①重ね印刷!O82</f>
        <v/>
      </c>
      <c r="AE32" s="168" t="str">
        <f>入力とｽｺｱのみ①重ね印刷!P82</f>
        <v/>
      </c>
    </row>
    <row r="33" spans="1:31" ht="12.75" customHeight="1" x14ac:dyDescent="0.2">
      <c r="A33" s="521" t="str">
        <f ca="1">IF(試合情報とｻｲﾝ用①印刷!B35="","",(試合情報とｻｲﾝ用①印刷!A35))</f>
        <v>役員B</v>
      </c>
      <c r="B33" s="523"/>
      <c r="C33" s="521" t="str">
        <f ca="1">IF(試合情報とｻｲﾝ用①印刷!B35="","",(試合情報とｻｲﾝ用①印刷!B35))</f>
        <v>sue1102</v>
      </c>
      <c r="D33" s="522"/>
      <c r="E33" s="522"/>
      <c r="F33" s="522"/>
      <c r="G33" s="523"/>
      <c r="H33" s="288"/>
      <c r="I33" s="275">
        <f>入力とｽｺｱのみ①重ね印刷!T27</f>
        <v>0</v>
      </c>
      <c r="J33" s="276" t="str">
        <f>IF(入力とｽｺｱのみ①重ね印刷!U27="","",IF(入力とｽｺｱのみ①重ね印刷!U27=0,"",1))</f>
        <v/>
      </c>
      <c r="K33" s="276" t="str">
        <f>IF(入力とｽｺｱのみ①重ね印刷!U27=2,1,IF(入力とｽｺｱのみ①重ね印刷!U27=3,2,""))</f>
        <v/>
      </c>
      <c r="L33" s="276">
        <f>入力とｽｺｱのみ①重ね印刷!V27</f>
        <v>0</v>
      </c>
      <c r="M33" s="277">
        <f>入力とｽｺｱのみ①重ね印刷!W27</f>
        <v>0</v>
      </c>
      <c r="O33" s="275" t="str">
        <f>入力とｽｺｱのみ①重ね印刷!I32</f>
        <v/>
      </c>
      <c r="P33" s="276" t="str">
        <f>入力とｽｺｱのみ①重ね印刷!J32</f>
        <v/>
      </c>
      <c r="Q33" s="276" t="str">
        <f>入力とｽｺｱのみ①重ね印刷!K32</f>
        <v/>
      </c>
      <c r="R33" s="276" t="str">
        <f>入力とｽｺｱのみ①重ね印刷!L32</f>
        <v/>
      </c>
      <c r="S33" s="276" t="str">
        <f>入力とｽｺｱのみ①重ね印刷!M32</f>
        <v/>
      </c>
      <c r="T33" s="276" t="str">
        <f>入力とｽｺｱのみ①重ね印刷!N32</f>
        <v/>
      </c>
      <c r="U33" s="276" t="str">
        <f>入力とｽｺｱのみ①重ね印刷!O32</f>
        <v/>
      </c>
      <c r="V33" s="277" t="str">
        <f>入力とｽｺｱのみ①重ね印刷!P32</f>
        <v/>
      </c>
      <c r="X33" s="275" t="str">
        <f>入力とｽｺｱのみ①重ね印刷!I83</f>
        <v/>
      </c>
      <c r="Y33" s="276" t="str">
        <f>入力とｽｺｱのみ①重ね印刷!J83</f>
        <v/>
      </c>
      <c r="Z33" s="276" t="str">
        <f>入力とｽｺｱのみ①重ね印刷!K83</f>
        <v/>
      </c>
      <c r="AA33" s="276" t="str">
        <f>入力とｽｺｱのみ①重ね印刷!L83</f>
        <v/>
      </c>
      <c r="AB33" s="276" t="str">
        <f>入力とｽｺｱのみ①重ね印刷!M83</f>
        <v/>
      </c>
      <c r="AC33" s="276" t="str">
        <f>入力とｽｺｱのみ①重ね印刷!N83</f>
        <v/>
      </c>
      <c r="AD33" s="276" t="str">
        <f>入力とｽｺｱのみ①重ね印刷!O83</f>
        <v/>
      </c>
      <c r="AE33" s="277" t="str">
        <f>入力とｽｺｱのみ①重ね印刷!P83</f>
        <v/>
      </c>
    </row>
    <row r="34" spans="1:31" ht="12.75" customHeight="1" x14ac:dyDescent="0.2">
      <c r="A34" s="524" t="str">
        <f ca="1">IF(試合情報とｻｲﾝ用①印刷!B36="","",(試合情報とｻｲﾝ用①印刷!A36))</f>
        <v>役員C</v>
      </c>
      <c r="B34" s="526"/>
      <c r="C34" s="524" t="str">
        <f ca="1">IF(試合情報とｻｲﾝ用①印刷!B36="","",(試合情報とｻｲﾝ用①印刷!B36))</f>
        <v>sue1103</v>
      </c>
      <c r="D34" s="525"/>
      <c r="E34" s="525"/>
      <c r="F34" s="525"/>
      <c r="G34" s="526"/>
      <c r="H34" s="174"/>
      <c r="I34" s="166">
        <f>入力とｽｺｱのみ①重ね印刷!T28</f>
        <v>0</v>
      </c>
      <c r="J34" s="167" t="str">
        <f>IF(入力とｽｺｱのみ①重ね印刷!U28="","",IF(入力とｽｺｱのみ①重ね印刷!U28=0,"",1))</f>
        <v/>
      </c>
      <c r="K34" s="167" t="str">
        <f>IF(入力とｽｺｱのみ①重ね印刷!U28=2,1,IF(入力とｽｺｱのみ①重ね印刷!U28=3,2,""))</f>
        <v/>
      </c>
      <c r="L34" s="167">
        <f>入力とｽｺｱのみ①重ね印刷!V28</f>
        <v>0</v>
      </c>
      <c r="M34" s="168">
        <f>入力とｽｺｱのみ①重ね印刷!W28</f>
        <v>0</v>
      </c>
      <c r="O34" s="166" t="str">
        <f>入力とｽｺｱのみ①重ね印刷!I33</f>
        <v/>
      </c>
      <c r="P34" s="167" t="str">
        <f>入力とｽｺｱのみ①重ね印刷!J33</f>
        <v/>
      </c>
      <c r="Q34" s="167" t="str">
        <f>入力とｽｺｱのみ①重ね印刷!K33</f>
        <v/>
      </c>
      <c r="R34" s="167" t="str">
        <f>入力とｽｺｱのみ①重ね印刷!L33</f>
        <v/>
      </c>
      <c r="S34" s="167" t="str">
        <f>入力とｽｺｱのみ①重ね印刷!M33</f>
        <v/>
      </c>
      <c r="T34" s="167" t="str">
        <f>入力とｽｺｱのみ①重ね印刷!N33</f>
        <v/>
      </c>
      <c r="U34" s="167" t="str">
        <f>入力とｽｺｱのみ①重ね印刷!O33</f>
        <v/>
      </c>
      <c r="V34" s="168" t="str">
        <f>入力とｽｺｱのみ①重ね印刷!P33</f>
        <v/>
      </c>
      <c r="X34" s="166" t="str">
        <f>入力とｽｺｱのみ①重ね印刷!I84</f>
        <v/>
      </c>
      <c r="Y34" s="167" t="str">
        <f>入力とｽｺｱのみ①重ね印刷!J84</f>
        <v/>
      </c>
      <c r="Z34" s="167" t="str">
        <f>入力とｽｺｱのみ①重ね印刷!K84</f>
        <v/>
      </c>
      <c r="AA34" s="167" t="str">
        <f>入力とｽｺｱのみ①重ね印刷!L84</f>
        <v/>
      </c>
      <c r="AB34" s="167" t="str">
        <f>入力とｽｺｱのみ①重ね印刷!M84</f>
        <v/>
      </c>
      <c r="AC34" s="167" t="str">
        <f>入力とｽｺｱのみ①重ね印刷!N84</f>
        <v/>
      </c>
      <c r="AD34" s="167" t="str">
        <f>入力とｽｺｱのみ①重ね印刷!O84</f>
        <v/>
      </c>
      <c r="AE34" s="168" t="str">
        <f>入力とｽｺｱのみ①重ね印刷!P84</f>
        <v/>
      </c>
    </row>
    <row r="35" spans="1:31" ht="12.75" customHeight="1" x14ac:dyDescent="0.2">
      <c r="A35" s="521" t="str">
        <f ca="1">IF(試合情報とｻｲﾝ用①印刷!B37="","",(試合情報とｻｲﾝ用①印刷!A37))</f>
        <v>役員D</v>
      </c>
      <c r="B35" s="523"/>
      <c r="C35" s="521" t="str">
        <f ca="1">IF(試合情報とｻｲﾝ用①印刷!B37="","",(試合情報とｻｲﾝ用①印刷!B37))</f>
        <v>sue1105</v>
      </c>
      <c r="D35" s="522"/>
      <c r="E35" s="522"/>
      <c r="F35" s="522"/>
      <c r="G35" s="523"/>
      <c r="H35" s="289"/>
      <c r="I35" s="275">
        <f>入力とｽｺｱのみ①重ね印刷!T29</f>
        <v>0</v>
      </c>
      <c r="J35" s="276" t="str">
        <f>IF(入力とｽｺｱのみ①重ね印刷!U29="","",IF(入力とｽｺｱのみ①重ね印刷!U29=0,"",1))</f>
        <v/>
      </c>
      <c r="K35" s="276" t="str">
        <f>IF(入力とｽｺｱのみ①重ね印刷!U29=2,1,IF(入力とｽｺｱのみ①重ね印刷!U29=3,2,""))</f>
        <v/>
      </c>
      <c r="L35" s="276">
        <f>入力とｽｺｱのみ①重ね印刷!V29</f>
        <v>0</v>
      </c>
      <c r="M35" s="277">
        <f>入力とｽｺｱのみ①重ね印刷!W29</f>
        <v>0</v>
      </c>
      <c r="O35" s="275" t="str">
        <f>入力とｽｺｱのみ①重ね印刷!I34</f>
        <v/>
      </c>
      <c r="P35" s="276" t="str">
        <f>入力とｽｺｱのみ①重ね印刷!J34</f>
        <v/>
      </c>
      <c r="Q35" s="276" t="str">
        <f>入力とｽｺｱのみ①重ね印刷!K34</f>
        <v/>
      </c>
      <c r="R35" s="276" t="str">
        <f>入力とｽｺｱのみ①重ね印刷!L34</f>
        <v/>
      </c>
      <c r="S35" s="276" t="str">
        <f>入力とｽｺｱのみ①重ね印刷!M34</f>
        <v/>
      </c>
      <c r="T35" s="276" t="str">
        <f>入力とｽｺｱのみ①重ね印刷!N34</f>
        <v/>
      </c>
      <c r="U35" s="276" t="str">
        <f>入力とｽｺｱのみ①重ね印刷!O34</f>
        <v/>
      </c>
      <c r="V35" s="277" t="str">
        <f>入力とｽｺｱのみ①重ね印刷!P34</f>
        <v/>
      </c>
      <c r="X35" s="275" t="str">
        <f>入力とｽｺｱのみ①重ね印刷!I85</f>
        <v/>
      </c>
      <c r="Y35" s="276" t="str">
        <f>入力とｽｺｱのみ①重ね印刷!J85</f>
        <v/>
      </c>
      <c r="Z35" s="276" t="str">
        <f>入力とｽｺｱのみ①重ね印刷!K85</f>
        <v/>
      </c>
      <c r="AA35" s="276" t="str">
        <f>入力とｽｺｱのみ①重ね印刷!L85</f>
        <v/>
      </c>
      <c r="AB35" s="276" t="str">
        <f>入力とｽｺｱのみ①重ね印刷!M85</f>
        <v/>
      </c>
      <c r="AC35" s="276" t="str">
        <f>入力とｽｺｱのみ①重ね印刷!N85</f>
        <v/>
      </c>
      <c r="AD35" s="276" t="str">
        <f>入力とｽｺｱのみ①重ね印刷!O85</f>
        <v/>
      </c>
      <c r="AE35" s="277" t="str">
        <f>入力とｽｺｱのみ①重ね印刷!P85</f>
        <v/>
      </c>
    </row>
    <row r="36" spans="1:31" ht="12.75" customHeight="1" x14ac:dyDescent="0.2">
      <c r="A36" s="530" t="str">
        <f>IF(試合情報とｻｲﾝ用①印刷!B38="","",(試合情報とｻｲﾝ用①印刷!A38))</f>
        <v/>
      </c>
      <c r="B36" s="531"/>
      <c r="C36" s="530" t="str">
        <f>IF(試合情報とｻｲﾝ用①印刷!B38="","",(試合情報とｻｲﾝ用①印刷!B38))</f>
        <v/>
      </c>
      <c r="D36" s="553"/>
      <c r="E36" s="553"/>
      <c r="F36" s="553"/>
      <c r="G36" s="531"/>
      <c r="H36" s="259"/>
      <c r="I36" s="260">
        <f>入力とｽｺｱのみ①重ね印刷!T30</f>
        <v>0</v>
      </c>
      <c r="J36" s="261" t="str">
        <f>IF(入力とｽｺｱのみ①重ね印刷!U30="","",IF(入力とｽｺｱのみ①重ね印刷!U30=0,"",1))</f>
        <v/>
      </c>
      <c r="K36" s="261" t="str">
        <f>IF(入力とｽｺｱのみ①重ね印刷!U30=2,1,IF(入力とｽｺｱのみ①重ね印刷!U30=3,2,""))</f>
        <v/>
      </c>
      <c r="L36" s="261">
        <f>入力とｽｺｱのみ①重ね印刷!V30</f>
        <v>0</v>
      </c>
      <c r="M36" s="262">
        <f>入力とｽｺｱのみ①重ね印刷!W30</f>
        <v>0</v>
      </c>
      <c r="O36" s="166" t="str">
        <f>入力とｽｺｱのみ①重ね印刷!I35</f>
        <v/>
      </c>
      <c r="P36" s="167" t="str">
        <f>入力とｽｺｱのみ①重ね印刷!J35</f>
        <v/>
      </c>
      <c r="Q36" s="167" t="str">
        <f>入力とｽｺｱのみ①重ね印刷!K35</f>
        <v/>
      </c>
      <c r="R36" s="167" t="str">
        <f>入力とｽｺｱのみ①重ね印刷!L35</f>
        <v/>
      </c>
      <c r="S36" s="167" t="str">
        <f>入力とｽｺｱのみ①重ね印刷!M35</f>
        <v/>
      </c>
      <c r="T36" s="167" t="str">
        <f>入力とｽｺｱのみ①重ね印刷!N35</f>
        <v/>
      </c>
      <c r="U36" s="167" t="str">
        <f>入力とｽｺｱのみ①重ね印刷!O35</f>
        <v/>
      </c>
      <c r="V36" s="168" t="str">
        <f>入力とｽｺｱのみ①重ね印刷!P35</f>
        <v/>
      </c>
      <c r="X36" s="166" t="str">
        <f>入力とｽｺｱのみ①重ね印刷!I86</f>
        <v/>
      </c>
      <c r="Y36" s="167" t="str">
        <f>入力とｽｺｱのみ①重ね印刷!J86</f>
        <v/>
      </c>
      <c r="Z36" s="167" t="str">
        <f>入力とｽｺｱのみ①重ね印刷!K86</f>
        <v/>
      </c>
      <c r="AA36" s="167" t="str">
        <f>入力とｽｺｱのみ①重ね印刷!L86</f>
        <v/>
      </c>
      <c r="AB36" s="167" t="str">
        <f>入力とｽｺｱのみ①重ね印刷!M86</f>
        <v/>
      </c>
      <c r="AC36" s="167" t="str">
        <f>入力とｽｺｱのみ①重ね印刷!N86</f>
        <v/>
      </c>
      <c r="AD36" s="167" t="str">
        <f>入力とｽｺｱのみ①重ね印刷!O86</f>
        <v/>
      </c>
      <c r="AE36" s="168" t="str">
        <f>入力とｽｺｱのみ①重ね印刷!P86</f>
        <v/>
      </c>
    </row>
    <row r="37" spans="1:31" ht="12.75" customHeight="1" x14ac:dyDescent="0.2">
      <c r="A37" s="270" t="s">
        <v>37</v>
      </c>
      <c r="B37" s="271"/>
      <c r="C37" s="520" t="str">
        <f>IF(試合情報とｻｲﾝ用①印刷!C11="","",(試合情報とｻｲﾝ用①印刷!C11))</f>
        <v>bbbb</v>
      </c>
      <c r="D37" s="520"/>
      <c r="E37" s="520"/>
      <c r="F37" s="520"/>
      <c r="G37" s="520"/>
      <c r="H37" s="269" t="s">
        <v>42</v>
      </c>
      <c r="I37" s="270" t="s">
        <v>41</v>
      </c>
      <c r="J37" s="278" t="s">
        <v>40</v>
      </c>
      <c r="K37" s="278" t="s">
        <v>40</v>
      </c>
      <c r="L37" s="278" t="s">
        <v>39</v>
      </c>
      <c r="M37" s="271" t="s">
        <v>38</v>
      </c>
      <c r="O37" s="275" t="str">
        <f>入力とｽｺｱのみ①重ね印刷!I36</f>
        <v/>
      </c>
      <c r="P37" s="276" t="str">
        <f>入力とｽｺｱのみ①重ね印刷!J36</f>
        <v/>
      </c>
      <c r="Q37" s="276" t="str">
        <f>入力とｽｺｱのみ①重ね印刷!K36</f>
        <v/>
      </c>
      <c r="R37" s="276" t="str">
        <f>入力とｽｺｱのみ①重ね印刷!L36</f>
        <v/>
      </c>
      <c r="S37" s="276" t="str">
        <f>入力とｽｺｱのみ①重ね印刷!M36</f>
        <v/>
      </c>
      <c r="T37" s="276" t="str">
        <f>入力とｽｺｱのみ①重ね印刷!N36</f>
        <v/>
      </c>
      <c r="U37" s="276" t="str">
        <f>入力とｽｺｱのみ①重ね印刷!O36</f>
        <v/>
      </c>
      <c r="V37" s="277" t="str">
        <f>入力とｽｺｱのみ①重ね印刷!P36</f>
        <v/>
      </c>
      <c r="X37" s="275" t="str">
        <f>入力とｽｺｱのみ①重ね印刷!I87</f>
        <v/>
      </c>
      <c r="Y37" s="276" t="str">
        <f>入力とｽｺｱのみ①重ね印刷!J87</f>
        <v/>
      </c>
      <c r="Z37" s="276" t="str">
        <f>入力とｽｺｱのみ①重ね印刷!K87</f>
        <v/>
      </c>
      <c r="AA37" s="276" t="str">
        <f>入力とｽｺｱのみ①重ね印刷!L87</f>
        <v/>
      </c>
      <c r="AB37" s="276" t="str">
        <f>入力とｽｺｱのみ①重ね印刷!M87</f>
        <v/>
      </c>
      <c r="AC37" s="276" t="str">
        <f>入力とｽｺｱのみ①重ね印刷!N87</f>
        <v/>
      </c>
      <c r="AD37" s="276" t="str">
        <f>入力とｽｺｱのみ①重ね印刷!O87</f>
        <v/>
      </c>
      <c r="AE37" s="277" t="str">
        <f>入力とｽｺｱのみ①重ね印刷!P87</f>
        <v/>
      </c>
    </row>
    <row r="38" spans="1:31" ht="12.75" customHeight="1" x14ac:dyDescent="0.2">
      <c r="A38" s="169">
        <f>試合情報とｻｲﾝ用①印刷!D18</f>
        <v>1</v>
      </c>
      <c r="B38" s="170">
        <f ca="1">試合情報とｻｲﾝ用①印刷!F18</f>
        <v>0</v>
      </c>
      <c r="C38" s="519" t="str">
        <f ca="1">試合情報とｻｲﾝ用①印刷!E18</f>
        <v>shin1</v>
      </c>
      <c r="D38" s="519"/>
      <c r="E38" s="519"/>
      <c r="F38" s="519"/>
      <c r="G38" s="519"/>
      <c r="H38" s="178">
        <f>入力とｽｺｱのみ①重ね印刷!Z10</f>
        <v>0</v>
      </c>
      <c r="I38" s="169">
        <f>入力とｽｺｱのみ①重ね印刷!AA10</f>
        <v>0</v>
      </c>
      <c r="J38" s="172" t="str">
        <f>IF(入力とｽｺｱのみ①重ね印刷!AB10="","",IF(入力とｽｺｱのみ①重ね印刷!AB10=0,"",1))</f>
        <v/>
      </c>
      <c r="K38" s="172" t="str">
        <f>IF(入力とｽｺｱのみ①重ね印刷!AB10=2,1,IF(入力とｽｺｱのみ①重ね印刷!AB10=3,2,""))</f>
        <v/>
      </c>
      <c r="L38" s="172">
        <f>入力とｽｺｱのみ①重ね印刷!AC10</f>
        <v>0</v>
      </c>
      <c r="M38" s="170">
        <f>入力とｽｺｱのみ①重ね印刷!AD10</f>
        <v>0</v>
      </c>
      <c r="O38" s="166" t="str">
        <f>入力とｽｺｱのみ①重ね印刷!I37</f>
        <v/>
      </c>
      <c r="P38" s="167" t="str">
        <f>入力とｽｺｱのみ①重ね印刷!J37</f>
        <v/>
      </c>
      <c r="Q38" s="167" t="str">
        <f>入力とｽｺｱのみ①重ね印刷!K37</f>
        <v/>
      </c>
      <c r="R38" s="167" t="str">
        <f>入力とｽｺｱのみ①重ね印刷!L37</f>
        <v/>
      </c>
      <c r="S38" s="167" t="str">
        <f>入力とｽｺｱのみ①重ね印刷!M37</f>
        <v/>
      </c>
      <c r="T38" s="167" t="str">
        <f>入力とｽｺｱのみ①重ね印刷!N37</f>
        <v/>
      </c>
      <c r="U38" s="167" t="str">
        <f>入力とｽｺｱのみ①重ね印刷!O37</f>
        <v/>
      </c>
      <c r="V38" s="168" t="str">
        <f>入力とｽｺｱのみ①重ね印刷!P37</f>
        <v/>
      </c>
      <c r="X38" s="166" t="str">
        <f>入力とｽｺｱのみ①重ね印刷!I88</f>
        <v/>
      </c>
      <c r="Y38" s="167" t="str">
        <f>入力とｽｺｱのみ①重ね印刷!J88</f>
        <v/>
      </c>
      <c r="Z38" s="167" t="str">
        <f>入力とｽｺｱのみ①重ね印刷!K88</f>
        <v/>
      </c>
      <c r="AA38" s="167" t="str">
        <f>入力とｽｺｱのみ①重ね印刷!L88</f>
        <v/>
      </c>
      <c r="AB38" s="167" t="str">
        <f>入力とｽｺｱのみ①重ね印刷!M88</f>
        <v/>
      </c>
      <c r="AC38" s="167" t="str">
        <f>入力とｽｺｱのみ①重ね印刷!N88</f>
        <v/>
      </c>
      <c r="AD38" s="167" t="str">
        <f>入力とｽｺｱのみ①重ね印刷!O88</f>
        <v/>
      </c>
      <c r="AE38" s="168" t="str">
        <f>入力とｽｺｱのみ①重ね印刷!P88</f>
        <v/>
      </c>
    </row>
    <row r="39" spans="1:31" ht="12.75" customHeight="1" x14ac:dyDescent="0.2">
      <c r="A39" s="275">
        <f>試合情報とｻｲﾝ用①印刷!D19</f>
        <v>2</v>
      </c>
      <c r="B39" s="277" t="str">
        <f ca="1">試合情報とｻｲﾝ用①印刷!F19</f>
        <v>c</v>
      </c>
      <c r="C39" s="518" t="str">
        <f ca="1">試合情報とｻｲﾝ用①印刷!E19</f>
        <v>shin2</v>
      </c>
      <c r="D39" s="518"/>
      <c r="E39" s="518"/>
      <c r="F39" s="518"/>
      <c r="G39" s="518"/>
      <c r="H39" s="279">
        <f>入力とｽｺｱのみ①重ね印刷!Z11</f>
        <v>0</v>
      </c>
      <c r="I39" s="275">
        <f>入力とｽｺｱのみ①重ね印刷!AA11</f>
        <v>0</v>
      </c>
      <c r="J39" s="276" t="str">
        <f>IF(入力とｽｺｱのみ①重ね印刷!AB11="","",IF(入力とｽｺｱのみ①重ね印刷!AB11=0,"",1))</f>
        <v/>
      </c>
      <c r="K39" s="276" t="str">
        <f>IF(入力とｽｺｱのみ①重ね印刷!AB11=2,1,IF(入力とｽｺｱのみ①重ね印刷!AB11=3,2,""))</f>
        <v/>
      </c>
      <c r="L39" s="276">
        <f>入力とｽｺｱのみ①重ね印刷!AC11</f>
        <v>0</v>
      </c>
      <c r="M39" s="277">
        <f>入力とｽｺｱのみ①重ね印刷!AD11</f>
        <v>0</v>
      </c>
      <c r="O39" s="275" t="str">
        <f>入力とｽｺｱのみ①重ね印刷!I38</f>
        <v/>
      </c>
      <c r="P39" s="276" t="str">
        <f>入力とｽｺｱのみ①重ね印刷!J38</f>
        <v/>
      </c>
      <c r="Q39" s="276" t="str">
        <f>入力とｽｺｱのみ①重ね印刷!K38</f>
        <v/>
      </c>
      <c r="R39" s="276" t="str">
        <f>入力とｽｺｱのみ①重ね印刷!L38</f>
        <v/>
      </c>
      <c r="S39" s="276" t="str">
        <f>入力とｽｺｱのみ①重ね印刷!M38</f>
        <v/>
      </c>
      <c r="T39" s="276" t="str">
        <f>入力とｽｺｱのみ①重ね印刷!N38</f>
        <v/>
      </c>
      <c r="U39" s="276" t="str">
        <f>入力とｽｺｱのみ①重ね印刷!O38</f>
        <v/>
      </c>
      <c r="V39" s="277" t="str">
        <f>入力とｽｺｱのみ①重ね印刷!P38</f>
        <v/>
      </c>
      <c r="X39" s="275" t="str">
        <f>入力とｽｺｱのみ①重ね印刷!I89</f>
        <v/>
      </c>
      <c r="Y39" s="276" t="str">
        <f>入力とｽｺｱのみ①重ね印刷!J89</f>
        <v/>
      </c>
      <c r="Z39" s="276" t="str">
        <f>入力とｽｺｱのみ①重ね印刷!K89</f>
        <v/>
      </c>
      <c r="AA39" s="276" t="str">
        <f>入力とｽｺｱのみ①重ね印刷!L89</f>
        <v/>
      </c>
      <c r="AB39" s="276" t="str">
        <f>入力とｽｺｱのみ①重ね印刷!M89</f>
        <v/>
      </c>
      <c r="AC39" s="276" t="str">
        <f>入力とｽｺｱのみ①重ね印刷!N89</f>
        <v/>
      </c>
      <c r="AD39" s="276" t="str">
        <f>入力とｽｺｱのみ①重ね印刷!O89</f>
        <v/>
      </c>
      <c r="AE39" s="277" t="str">
        <f>入力とｽｺｱのみ①重ね印刷!P89</f>
        <v/>
      </c>
    </row>
    <row r="40" spans="1:31" ht="12.75" customHeight="1" x14ac:dyDescent="0.2">
      <c r="A40" s="166">
        <f>試合情報とｻｲﾝ用①印刷!D20</f>
        <v>3</v>
      </c>
      <c r="B40" s="168">
        <f ca="1">試合情報とｻｲﾝ用①印刷!F20</f>
        <v>0</v>
      </c>
      <c r="C40" s="513" t="str">
        <f ca="1">試合情報とｻｲﾝ用①印刷!E20</f>
        <v>shin3</v>
      </c>
      <c r="D40" s="513"/>
      <c r="E40" s="513"/>
      <c r="F40" s="513"/>
      <c r="G40" s="513"/>
      <c r="H40" s="171">
        <f>入力とｽｺｱのみ①重ね印刷!Z12</f>
        <v>1</v>
      </c>
      <c r="I40" s="166">
        <f>入力とｽｺｱのみ①重ね印刷!AA12</f>
        <v>0</v>
      </c>
      <c r="J40" s="167" t="str">
        <f>IF(入力とｽｺｱのみ①重ね印刷!AB12="","",IF(入力とｽｺｱのみ①重ね印刷!AB12=0,"",1))</f>
        <v/>
      </c>
      <c r="K40" s="167" t="str">
        <f>IF(入力とｽｺｱのみ①重ね印刷!AB12=2,1,IF(入力とｽｺｱのみ①重ね印刷!AB12=3,2,""))</f>
        <v/>
      </c>
      <c r="L40" s="167">
        <f>入力とｽｺｱのみ①重ね印刷!AC12</f>
        <v>0</v>
      </c>
      <c r="M40" s="168">
        <f>入力とｽｺｱのみ①重ね印刷!AD12</f>
        <v>0</v>
      </c>
      <c r="O40" s="166" t="str">
        <f>入力とｽｺｱのみ①重ね印刷!I39</f>
        <v/>
      </c>
      <c r="P40" s="167" t="str">
        <f>入力とｽｺｱのみ①重ね印刷!J39</f>
        <v/>
      </c>
      <c r="Q40" s="167" t="str">
        <f>入力とｽｺｱのみ①重ね印刷!K39</f>
        <v/>
      </c>
      <c r="R40" s="167" t="str">
        <f>入力とｽｺｱのみ①重ね印刷!L39</f>
        <v/>
      </c>
      <c r="S40" s="167" t="str">
        <f>入力とｽｺｱのみ①重ね印刷!M39</f>
        <v/>
      </c>
      <c r="T40" s="167" t="str">
        <f>入力とｽｺｱのみ①重ね印刷!N39</f>
        <v/>
      </c>
      <c r="U40" s="167" t="str">
        <f>入力とｽｺｱのみ①重ね印刷!O39</f>
        <v/>
      </c>
      <c r="V40" s="168" t="str">
        <f>入力とｽｺｱのみ①重ね印刷!P39</f>
        <v/>
      </c>
      <c r="X40" s="166" t="str">
        <f>入力とｽｺｱのみ①重ね印刷!I90</f>
        <v/>
      </c>
      <c r="Y40" s="167" t="str">
        <f>入力とｽｺｱのみ①重ね印刷!J90</f>
        <v/>
      </c>
      <c r="Z40" s="167" t="str">
        <f>入力とｽｺｱのみ①重ね印刷!K90</f>
        <v/>
      </c>
      <c r="AA40" s="167" t="str">
        <f>入力とｽｺｱのみ①重ね印刷!L90</f>
        <v/>
      </c>
      <c r="AB40" s="167" t="str">
        <f>入力とｽｺｱのみ①重ね印刷!M90</f>
        <v/>
      </c>
      <c r="AC40" s="167" t="str">
        <f>入力とｽｺｱのみ①重ね印刷!N90</f>
        <v/>
      </c>
      <c r="AD40" s="167" t="str">
        <f>入力とｽｺｱのみ①重ね印刷!O90</f>
        <v/>
      </c>
      <c r="AE40" s="168" t="str">
        <f>入力とｽｺｱのみ①重ね印刷!P90</f>
        <v/>
      </c>
    </row>
    <row r="41" spans="1:31" ht="12.75" customHeight="1" x14ac:dyDescent="0.2">
      <c r="A41" s="275">
        <f>試合情報とｻｲﾝ用①印刷!D21</f>
        <v>4</v>
      </c>
      <c r="B41" s="277">
        <f ca="1">試合情報とｻｲﾝ用①印刷!F21</f>
        <v>0</v>
      </c>
      <c r="C41" s="518" t="str">
        <f ca="1">試合情報とｻｲﾝ用①印刷!E21</f>
        <v>shin4</v>
      </c>
      <c r="D41" s="518"/>
      <c r="E41" s="518"/>
      <c r="F41" s="518"/>
      <c r="G41" s="518"/>
      <c r="H41" s="279">
        <f>入力とｽｺｱのみ①重ね印刷!Z13</f>
        <v>1</v>
      </c>
      <c r="I41" s="275">
        <f>入力とｽｺｱのみ①重ね印刷!AA13</f>
        <v>0</v>
      </c>
      <c r="J41" s="276" t="str">
        <f>IF(入力とｽｺｱのみ①重ね印刷!AB13="","",IF(入力とｽｺｱのみ①重ね印刷!AB13=0,"",1))</f>
        <v/>
      </c>
      <c r="K41" s="276" t="str">
        <f>IF(入力とｽｺｱのみ①重ね印刷!AB13=2,1,IF(入力とｽｺｱのみ①重ね印刷!AB13=3,2,""))</f>
        <v/>
      </c>
      <c r="L41" s="276">
        <f>入力とｽｺｱのみ①重ね印刷!AC13</f>
        <v>0</v>
      </c>
      <c r="M41" s="277">
        <f>入力とｽｺｱのみ①重ね印刷!AD13</f>
        <v>0</v>
      </c>
      <c r="O41" s="275" t="str">
        <f>入力とｽｺｱのみ①重ね印刷!I40</f>
        <v/>
      </c>
      <c r="P41" s="276" t="str">
        <f>入力とｽｺｱのみ①重ね印刷!J40</f>
        <v/>
      </c>
      <c r="Q41" s="276" t="str">
        <f>入力とｽｺｱのみ①重ね印刷!K40</f>
        <v/>
      </c>
      <c r="R41" s="276" t="str">
        <f>入力とｽｺｱのみ①重ね印刷!L40</f>
        <v/>
      </c>
      <c r="S41" s="276" t="str">
        <f>入力とｽｺｱのみ①重ね印刷!M40</f>
        <v/>
      </c>
      <c r="T41" s="276" t="str">
        <f>入力とｽｺｱのみ①重ね印刷!N40</f>
        <v/>
      </c>
      <c r="U41" s="276" t="str">
        <f>入力とｽｺｱのみ①重ね印刷!O40</f>
        <v/>
      </c>
      <c r="V41" s="277" t="str">
        <f>入力とｽｺｱのみ①重ね印刷!P40</f>
        <v/>
      </c>
      <c r="X41" s="275" t="str">
        <f>入力とｽｺｱのみ①重ね印刷!I91</f>
        <v/>
      </c>
      <c r="Y41" s="276" t="str">
        <f>入力とｽｺｱのみ①重ね印刷!J91</f>
        <v/>
      </c>
      <c r="Z41" s="276" t="str">
        <f>入力とｽｺｱのみ①重ね印刷!K91</f>
        <v/>
      </c>
      <c r="AA41" s="276" t="str">
        <f>入力とｽｺｱのみ①重ね印刷!L91</f>
        <v/>
      </c>
      <c r="AB41" s="276" t="str">
        <f>入力とｽｺｱのみ①重ね印刷!M91</f>
        <v/>
      </c>
      <c r="AC41" s="276" t="str">
        <f>入力とｽｺｱのみ①重ね印刷!N91</f>
        <v/>
      </c>
      <c r="AD41" s="276" t="str">
        <f>入力とｽｺｱのみ①重ね印刷!O91</f>
        <v/>
      </c>
      <c r="AE41" s="277" t="str">
        <f>入力とｽｺｱのみ①重ね印刷!P91</f>
        <v/>
      </c>
    </row>
    <row r="42" spans="1:31" ht="12.75" customHeight="1" x14ac:dyDescent="0.2">
      <c r="A42" s="166">
        <f>試合情報とｻｲﾝ用①印刷!D22</f>
        <v>5</v>
      </c>
      <c r="B42" s="168">
        <f ca="1">試合情報とｻｲﾝ用①印刷!F22</f>
        <v>0</v>
      </c>
      <c r="C42" s="513" t="str">
        <f ca="1">試合情報とｻｲﾝ用①印刷!E22</f>
        <v>shin5</v>
      </c>
      <c r="D42" s="513"/>
      <c r="E42" s="513"/>
      <c r="F42" s="513"/>
      <c r="G42" s="513"/>
      <c r="H42" s="171">
        <f>入力とｽｺｱのみ①重ね印刷!Z14</f>
        <v>0</v>
      </c>
      <c r="I42" s="166">
        <f>入力とｽｺｱのみ①重ね印刷!AA14</f>
        <v>0</v>
      </c>
      <c r="J42" s="167" t="str">
        <f>IF(入力とｽｺｱのみ①重ね印刷!AB14="","",IF(入力とｽｺｱのみ①重ね印刷!AB14=0,"",1))</f>
        <v/>
      </c>
      <c r="K42" s="167" t="str">
        <f>IF(入力とｽｺｱのみ①重ね印刷!AB14=2,1,IF(入力とｽｺｱのみ①重ね印刷!AB14=3,2,""))</f>
        <v/>
      </c>
      <c r="L42" s="167">
        <f>入力とｽｺｱのみ①重ね印刷!AC14</f>
        <v>0</v>
      </c>
      <c r="M42" s="168">
        <f>入力とｽｺｱのみ①重ね印刷!AD14</f>
        <v>0</v>
      </c>
      <c r="O42" s="166" t="str">
        <f>入力とｽｺｱのみ①重ね印刷!I41</f>
        <v/>
      </c>
      <c r="P42" s="167" t="str">
        <f>入力とｽｺｱのみ①重ね印刷!J41</f>
        <v/>
      </c>
      <c r="Q42" s="167" t="str">
        <f>入力とｽｺｱのみ①重ね印刷!K41</f>
        <v/>
      </c>
      <c r="R42" s="167" t="str">
        <f>入力とｽｺｱのみ①重ね印刷!L41</f>
        <v/>
      </c>
      <c r="S42" s="167" t="str">
        <f>入力とｽｺｱのみ①重ね印刷!M41</f>
        <v/>
      </c>
      <c r="T42" s="167" t="str">
        <f>入力とｽｺｱのみ①重ね印刷!N41</f>
        <v/>
      </c>
      <c r="U42" s="167" t="str">
        <f>入力とｽｺｱのみ①重ね印刷!O41</f>
        <v/>
      </c>
      <c r="V42" s="168" t="str">
        <f>入力とｽｺｱのみ①重ね印刷!P41</f>
        <v/>
      </c>
      <c r="X42" s="166" t="str">
        <f>入力とｽｺｱのみ①重ね印刷!I92</f>
        <v/>
      </c>
      <c r="Y42" s="167" t="str">
        <f>入力とｽｺｱのみ①重ね印刷!J92</f>
        <v/>
      </c>
      <c r="Z42" s="167" t="str">
        <f>入力とｽｺｱのみ①重ね印刷!K92</f>
        <v/>
      </c>
      <c r="AA42" s="167" t="str">
        <f>入力とｽｺｱのみ①重ね印刷!L92</f>
        <v/>
      </c>
      <c r="AB42" s="167" t="str">
        <f>入力とｽｺｱのみ①重ね印刷!M92</f>
        <v/>
      </c>
      <c r="AC42" s="167" t="str">
        <f>入力とｽｺｱのみ①重ね印刷!N92</f>
        <v/>
      </c>
      <c r="AD42" s="167" t="str">
        <f>入力とｽｺｱのみ①重ね印刷!O92</f>
        <v/>
      </c>
      <c r="AE42" s="168" t="str">
        <f>入力とｽｺｱのみ①重ね印刷!P92</f>
        <v/>
      </c>
    </row>
    <row r="43" spans="1:31" ht="12.75" customHeight="1" x14ac:dyDescent="0.2">
      <c r="A43" s="275">
        <f>試合情報とｻｲﾝ用①印刷!D23</f>
        <v>6</v>
      </c>
      <c r="B43" s="277">
        <f ca="1">試合情報とｻｲﾝ用①印刷!F23</f>
        <v>0</v>
      </c>
      <c r="C43" s="518" t="str">
        <f ca="1">試合情報とｻｲﾝ用①印刷!E23</f>
        <v>shin6</v>
      </c>
      <c r="D43" s="518"/>
      <c r="E43" s="518"/>
      <c r="F43" s="518"/>
      <c r="G43" s="518"/>
      <c r="H43" s="279">
        <f>入力とｽｺｱのみ①重ね印刷!Z15</f>
        <v>0</v>
      </c>
      <c r="I43" s="275">
        <f>入力とｽｺｱのみ①重ね印刷!AA15</f>
        <v>0</v>
      </c>
      <c r="J43" s="276" t="str">
        <f>IF(入力とｽｺｱのみ①重ね印刷!AB15="","",IF(入力とｽｺｱのみ①重ね印刷!AB15=0,"",1))</f>
        <v/>
      </c>
      <c r="K43" s="276" t="str">
        <f>IF(入力とｽｺｱのみ①重ね印刷!AB15=2,1,IF(入力とｽｺｱのみ①重ね印刷!AB15=3,2,""))</f>
        <v/>
      </c>
      <c r="L43" s="276">
        <f>入力とｽｺｱのみ①重ね印刷!AC15</f>
        <v>0</v>
      </c>
      <c r="M43" s="277">
        <f>入力とｽｺｱのみ①重ね印刷!AD15</f>
        <v>0</v>
      </c>
      <c r="O43" s="275" t="str">
        <f>入力とｽｺｱのみ①重ね印刷!I42</f>
        <v/>
      </c>
      <c r="P43" s="276" t="str">
        <f>入力とｽｺｱのみ①重ね印刷!J42</f>
        <v/>
      </c>
      <c r="Q43" s="276" t="str">
        <f>入力とｽｺｱのみ①重ね印刷!K42</f>
        <v/>
      </c>
      <c r="R43" s="276" t="str">
        <f>入力とｽｺｱのみ①重ね印刷!L42</f>
        <v/>
      </c>
      <c r="S43" s="276" t="str">
        <f>入力とｽｺｱのみ①重ね印刷!M42</f>
        <v/>
      </c>
      <c r="T43" s="276" t="str">
        <f>入力とｽｺｱのみ①重ね印刷!N42</f>
        <v/>
      </c>
      <c r="U43" s="276" t="str">
        <f>入力とｽｺｱのみ①重ね印刷!O42</f>
        <v/>
      </c>
      <c r="V43" s="277" t="str">
        <f>入力とｽｺｱのみ①重ね印刷!P42</f>
        <v/>
      </c>
      <c r="X43" s="275" t="str">
        <f>入力とｽｺｱのみ①重ね印刷!I93</f>
        <v/>
      </c>
      <c r="Y43" s="276" t="str">
        <f>入力とｽｺｱのみ①重ね印刷!J93</f>
        <v/>
      </c>
      <c r="Z43" s="276" t="str">
        <f>入力とｽｺｱのみ①重ね印刷!K93</f>
        <v/>
      </c>
      <c r="AA43" s="276" t="str">
        <f>入力とｽｺｱのみ①重ね印刷!L93</f>
        <v/>
      </c>
      <c r="AB43" s="276" t="str">
        <f>入力とｽｺｱのみ①重ね印刷!M93</f>
        <v/>
      </c>
      <c r="AC43" s="276" t="str">
        <f>入力とｽｺｱのみ①重ね印刷!N93</f>
        <v/>
      </c>
      <c r="AD43" s="276" t="str">
        <f>入力とｽｺｱのみ①重ね印刷!O93</f>
        <v/>
      </c>
      <c r="AE43" s="277" t="str">
        <f>入力とｽｺｱのみ①重ね印刷!P93</f>
        <v/>
      </c>
    </row>
    <row r="44" spans="1:31" ht="12.75" customHeight="1" x14ac:dyDescent="0.2">
      <c r="A44" s="166">
        <f>試合情報とｻｲﾝ用①印刷!D24</f>
        <v>7</v>
      </c>
      <c r="B44" s="168">
        <f ca="1">試合情報とｻｲﾝ用①印刷!F24</f>
        <v>0</v>
      </c>
      <c r="C44" s="513" t="str">
        <f ca="1">試合情報とｻｲﾝ用①印刷!E24</f>
        <v>shin7</v>
      </c>
      <c r="D44" s="513"/>
      <c r="E44" s="513"/>
      <c r="F44" s="513"/>
      <c r="G44" s="513"/>
      <c r="H44" s="171">
        <f>入力とｽｺｱのみ①重ね印刷!Z16</f>
        <v>0</v>
      </c>
      <c r="I44" s="166">
        <f>入力とｽｺｱのみ①重ね印刷!AA16</f>
        <v>0</v>
      </c>
      <c r="J44" s="167" t="str">
        <f>IF(入力とｽｺｱのみ①重ね印刷!AB16="","",IF(入力とｽｺｱのみ①重ね印刷!AB16=0,"",1))</f>
        <v/>
      </c>
      <c r="K44" s="167" t="str">
        <f>IF(入力とｽｺｱのみ①重ね印刷!AB16=2,1,IF(入力とｽｺｱのみ①重ね印刷!AB16=3,2,""))</f>
        <v/>
      </c>
      <c r="L44" s="167">
        <f>入力とｽｺｱのみ①重ね印刷!AC16</f>
        <v>0</v>
      </c>
      <c r="M44" s="168">
        <f>入力とｽｺｱのみ①重ね印刷!AD16</f>
        <v>0</v>
      </c>
      <c r="O44" s="166" t="str">
        <f>入力とｽｺｱのみ①重ね印刷!I43</f>
        <v/>
      </c>
      <c r="P44" s="167" t="str">
        <f>入力とｽｺｱのみ①重ね印刷!J43</f>
        <v/>
      </c>
      <c r="Q44" s="167" t="str">
        <f>入力とｽｺｱのみ①重ね印刷!K43</f>
        <v/>
      </c>
      <c r="R44" s="167" t="str">
        <f>入力とｽｺｱのみ①重ね印刷!L43</f>
        <v/>
      </c>
      <c r="S44" s="167" t="str">
        <f>入力とｽｺｱのみ①重ね印刷!M43</f>
        <v/>
      </c>
      <c r="T44" s="167" t="str">
        <f>入力とｽｺｱのみ①重ね印刷!N43</f>
        <v/>
      </c>
      <c r="U44" s="167" t="str">
        <f>入力とｽｺｱのみ①重ね印刷!O43</f>
        <v/>
      </c>
      <c r="V44" s="168" t="str">
        <f>入力とｽｺｱのみ①重ね印刷!P43</f>
        <v/>
      </c>
      <c r="X44" s="166" t="str">
        <f>入力とｽｺｱのみ①重ね印刷!I94</f>
        <v/>
      </c>
      <c r="Y44" s="167" t="str">
        <f>入力とｽｺｱのみ①重ね印刷!J94</f>
        <v/>
      </c>
      <c r="Z44" s="167" t="str">
        <f>入力とｽｺｱのみ①重ね印刷!K94</f>
        <v/>
      </c>
      <c r="AA44" s="167" t="str">
        <f>入力とｽｺｱのみ①重ね印刷!L94</f>
        <v/>
      </c>
      <c r="AB44" s="167" t="str">
        <f>入力とｽｺｱのみ①重ね印刷!M94</f>
        <v/>
      </c>
      <c r="AC44" s="167" t="str">
        <f>入力とｽｺｱのみ①重ね印刷!N94</f>
        <v/>
      </c>
      <c r="AD44" s="167" t="str">
        <f>入力とｽｺｱのみ①重ね印刷!O94</f>
        <v/>
      </c>
      <c r="AE44" s="168" t="str">
        <f>入力とｽｺｱのみ①重ね印刷!P94</f>
        <v/>
      </c>
    </row>
    <row r="45" spans="1:31" ht="12.75" customHeight="1" x14ac:dyDescent="0.2">
      <c r="A45" s="275">
        <f>試合情報とｻｲﾝ用①印刷!D25</f>
        <v>8</v>
      </c>
      <c r="B45" s="277">
        <f ca="1">試合情報とｻｲﾝ用①印刷!F25</f>
        <v>0</v>
      </c>
      <c r="C45" s="518" t="str">
        <f ca="1">試合情報とｻｲﾝ用①印刷!E25</f>
        <v>shin8</v>
      </c>
      <c r="D45" s="518"/>
      <c r="E45" s="518"/>
      <c r="F45" s="518"/>
      <c r="G45" s="518"/>
      <c r="H45" s="279">
        <f>入力とｽｺｱのみ①重ね印刷!Z17</f>
        <v>0</v>
      </c>
      <c r="I45" s="275">
        <f>入力とｽｺｱのみ①重ね印刷!AA17</f>
        <v>0</v>
      </c>
      <c r="J45" s="276" t="str">
        <f>IF(入力とｽｺｱのみ①重ね印刷!AB17="","",IF(入力とｽｺｱのみ①重ね印刷!AB17=0,"",1))</f>
        <v/>
      </c>
      <c r="K45" s="276" t="str">
        <f>IF(入力とｽｺｱのみ①重ね印刷!AB17=2,1,IF(入力とｽｺｱのみ①重ね印刷!AB17=3,2,""))</f>
        <v/>
      </c>
      <c r="L45" s="276">
        <f>入力とｽｺｱのみ①重ね印刷!AC17</f>
        <v>0</v>
      </c>
      <c r="M45" s="277">
        <f>入力とｽｺｱのみ①重ね印刷!AD17</f>
        <v>0</v>
      </c>
      <c r="O45" s="275" t="str">
        <f>入力とｽｺｱのみ①重ね印刷!I44</f>
        <v/>
      </c>
      <c r="P45" s="276" t="str">
        <f>入力とｽｺｱのみ①重ね印刷!J44</f>
        <v/>
      </c>
      <c r="Q45" s="276" t="str">
        <f>入力とｽｺｱのみ①重ね印刷!K44</f>
        <v/>
      </c>
      <c r="R45" s="276" t="str">
        <f>入力とｽｺｱのみ①重ね印刷!L44</f>
        <v/>
      </c>
      <c r="S45" s="276" t="str">
        <f>入力とｽｺｱのみ①重ね印刷!M44</f>
        <v/>
      </c>
      <c r="T45" s="276" t="str">
        <f>入力とｽｺｱのみ①重ね印刷!N44</f>
        <v/>
      </c>
      <c r="U45" s="276" t="str">
        <f>入力とｽｺｱのみ①重ね印刷!O44</f>
        <v/>
      </c>
      <c r="V45" s="277" t="str">
        <f>入力とｽｺｱのみ①重ね印刷!P44</f>
        <v/>
      </c>
      <c r="X45" s="275" t="str">
        <f>入力とｽｺｱのみ①重ね印刷!I95</f>
        <v/>
      </c>
      <c r="Y45" s="276" t="str">
        <f>入力とｽｺｱのみ①重ね印刷!J95</f>
        <v/>
      </c>
      <c r="Z45" s="276" t="str">
        <f>入力とｽｺｱのみ①重ね印刷!K95</f>
        <v/>
      </c>
      <c r="AA45" s="276" t="str">
        <f>入力とｽｺｱのみ①重ね印刷!L95</f>
        <v/>
      </c>
      <c r="AB45" s="276" t="str">
        <f>入力とｽｺｱのみ①重ね印刷!M95</f>
        <v/>
      </c>
      <c r="AC45" s="276" t="str">
        <f>入力とｽｺｱのみ①重ね印刷!N95</f>
        <v/>
      </c>
      <c r="AD45" s="276" t="str">
        <f>入力とｽｺｱのみ①重ね印刷!O95</f>
        <v/>
      </c>
      <c r="AE45" s="277" t="str">
        <f>入力とｽｺｱのみ①重ね印刷!P95</f>
        <v/>
      </c>
    </row>
    <row r="46" spans="1:31" ht="12.75" customHeight="1" x14ac:dyDescent="0.2">
      <c r="A46" s="249">
        <f>試合情報とｻｲﾝ用①印刷!D26</f>
        <v>9</v>
      </c>
      <c r="B46" s="250">
        <f ca="1">試合情報とｻｲﾝ用①印刷!F26</f>
        <v>0</v>
      </c>
      <c r="C46" s="514" t="str">
        <f ca="1">試合情報とｻｲﾝ用①印刷!E26</f>
        <v>shin9</v>
      </c>
      <c r="D46" s="514"/>
      <c r="E46" s="514"/>
      <c r="F46" s="514"/>
      <c r="G46" s="514"/>
      <c r="H46" s="171">
        <f>入力とｽｺｱのみ①重ね印刷!Z18</f>
        <v>0</v>
      </c>
      <c r="I46" s="166">
        <f>入力とｽｺｱのみ①重ね印刷!AA18</f>
        <v>0</v>
      </c>
      <c r="J46" s="167" t="str">
        <f>IF(入力とｽｺｱのみ①重ね印刷!AB18="","",IF(入力とｽｺｱのみ①重ね印刷!AB18=0,"",1))</f>
        <v/>
      </c>
      <c r="K46" s="167" t="str">
        <f>IF(入力とｽｺｱのみ①重ね印刷!AB18=2,1,IF(入力とｽｺｱのみ①重ね印刷!AB18=3,2,""))</f>
        <v/>
      </c>
      <c r="L46" s="167">
        <f>入力とｽｺｱのみ①重ね印刷!AC18</f>
        <v>0</v>
      </c>
      <c r="M46" s="168">
        <f>入力とｽｺｱのみ①重ね印刷!AD18</f>
        <v>0</v>
      </c>
      <c r="O46" s="166" t="str">
        <f>入力とｽｺｱのみ①重ね印刷!I45</f>
        <v/>
      </c>
      <c r="P46" s="167" t="str">
        <f>入力とｽｺｱのみ①重ね印刷!J45</f>
        <v/>
      </c>
      <c r="Q46" s="167" t="str">
        <f>入力とｽｺｱのみ①重ね印刷!K45</f>
        <v/>
      </c>
      <c r="R46" s="167" t="str">
        <f>入力とｽｺｱのみ①重ね印刷!L45</f>
        <v/>
      </c>
      <c r="S46" s="167" t="str">
        <f>入力とｽｺｱのみ①重ね印刷!M45</f>
        <v/>
      </c>
      <c r="T46" s="167" t="str">
        <f>入力とｽｺｱのみ①重ね印刷!N45</f>
        <v/>
      </c>
      <c r="U46" s="167" t="str">
        <f>入力とｽｺｱのみ①重ね印刷!O45</f>
        <v/>
      </c>
      <c r="V46" s="168" t="str">
        <f>入力とｽｺｱのみ①重ね印刷!P45</f>
        <v/>
      </c>
      <c r="X46" s="166" t="str">
        <f>入力とｽｺｱのみ①重ね印刷!I96</f>
        <v/>
      </c>
      <c r="Y46" s="167" t="str">
        <f>入力とｽｺｱのみ①重ね印刷!J96</f>
        <v/>
      </c>
      <c r="Z46" s="167" t="str">
        <f>入力とｽｺｱのみ①重ね印刷!K96</f>
        <v/>
      </c>
      <c r="AA46" s="167" t="str">
        <f>入力とｽｺｱのみ①重ね印刷!L96</f>
        <v/>
      </c>
      <c r="AB46" s="167" t="str">
        <f>入力とｽｺｱのみ①重ね印刷!M96</f>
        <v/>
      </c>
      <c r="AC46" s="167" t="str">
        <f>入力とｽｺｱのみ①重ね印刷!N96</f>
        <v/>
      </c>
      <c r="AD46" s="167" t="str">
        <f>入力とｽｺｱのみ①重ね印刷!O96</f>
        <v/>
      </c>
      <c r="AE46" s="168" t="str">
        <f>入力とｽｺｱのみ①重ね印刷!P96</f>
        <v/>
      </c>
    </row>
    <row r="47" spans="1:31" ht="12.75" customHeight="1" x14ac:dyDescent="0.2">
      <c r="A47" s="280">
        <f>試合情報とｻｲﾝ用①印刷!D27</f>
        <v>10</v>
      </c>
      <c r="B47" s="281">
        <f ca="1">試合情報とｻｲﾝ用①印刷!F27</f>
        <v>0</v>
      </c>
      <c r="C47" s="517" t="str">
        <f ca="1">試合情報とｻｲﾝ用①印刷!E27</f>
        <v>shin10</v>
      </c>
      <c r="D47" s="517"/>
      <c r="E47" s="517"/>
      <c r="F47" s="517"/>
      <c r="G47" s="517"/>
      <c r="H47" s="279">
        <f>入力とｽｺｱのみ①重ね印刷!Z19</f>
        <v>0</v>
      </c>
      <c r="I47" s="275">
        <f>入力とｽｺｱのみ①重ね印刷!AA19</f>
        <v>0</v>
      </c>
      <c r="J47" s="276" t="str">
        <f>IF(入力とｽｺｱのみ①重ね印刷!AB19="","",IF(入力とｽｺｱのみ①重ね印刷!AB19=0,"",1))</f>
        <v/>
      </c>
      <c r="K47" s="276" t="str">
        <f>IF(入力とｽｺｱのみ①重ね印刷!AB19=2,1,IF(入力とｽｺｱのみ①重ね印刷!AB19=3,2,""))</f>
        <v/>
      </c>
      <c r="L47" s="276">
        <f>入力とｽｺｱのみ①重ね印刷!AC19</f>
        <v>0</v>
      </c>
      <c r="M47" s="277">
        <f>入力とｽｺｱのみ①重ね印刷!AD19</f>
        <v>0</v>
      </c>
      <c r="O47" s="275" t="str">
        <f>入力とｽｺｱのみ①重ね印刷!I46</f>
        <v/>
      </c>
      <c r="P47" s="276" t="str">
        <f>入力とｽｺｱのみ①重ね印刷!J46</f>
        <v/>
      </c>
      <c r="Q47" s="276" t="str">
        <f>入力とｽｺｱのみ①重ね印刷!K46</f>
        <v/>
      </c>
      <c r="R47" s="276" t="str">
        <f>入力とｽｺｱのみ①重ね印刷!L46</f>
        <v/>
      </c>
      <c r="S47" s="276" t="str">
        <f>入力とｽｺｱのみ①重ね印刷!M46</f>
        <v/>
      </c>
      <c r="T47" s="276" t="str">
        <f>入力とｽｺｱのみ①重ね印刷!N46</f>
        <v/>
      </c>
      <c r="U47" s="276" t="str">
        <f>入力とｽｺｱのみ①重ね印刷!O46</f>
        <v/>
      </c>
      <c r="V47" s="277" t="str">
        <f>入力とｽｺｱのみ①重ね印刷!P46</f>
        <v/>
      </c>
      <c r="X47" s="275" t="str">
        <f>入力とｽｺｱのみ①重ね印刷!I97</f>
        <v/>
      </c>
      <c r="Y47" s="276" t="str">
        <f>入力とｽｺｱのみ①重ね印刷!J97</f>
        <v/>
      </c>
      <c r="Z47" s="276" t="str">
        <f>入力とｽｺｱのみ①重ね印刷!K97</f>
        <v/>
      </c>
      <c r="AA47" s="276" t="str">
        <f>入力とｽｺｱのみ①重ね印刷!L97</f>
        <v/>
      </c>
      <c r="AB47" s="276" t="str">
        <f>入力とｽｺｱのみ①重ね印刷!M97</f>
        <v/>
      </c>
      <c r="AC47" s="276" t="str">
        <f>入力とｽｺｱのみ①重ね印刷!N97</f>
        <v/>
      </c>
      <c r="AD47" s="276" t="str">
        <f>入力とｽｺｱのみ①重ね印刷!O97</f>
        <v/>
      </c>
      <c r="AE47" s="277" t="str">
        <f>入力とｽｺｱのみ①重ね印刷!P97</f>
        <v/>
      </c>
    </row>
    <row r="48" spans="1:31" ht="12.75" customHeight="1" x14ac:dyDescent="0.2">
      <c r="A48" s="249">
        <f>試合情報とｻｲﾝ用①印刷!D28</f>
        <v>11</v>
      </c>
      <c r="B48" s="250">
        <f ca="1">試合情報とｻｲﾝ用①印刷!F28</f>
        <v>0</v>
      </c>
      <c r="C48" s="514" t="str">
        <f ca="1">試合情報とｻｲﾝ用①印刷!E28</f>
        <v>shin11</v>
      </c>
      <c r="D48" s="514"/>
      <c r="E48" s="514"/>
      <c r="F48" s="514"/>
      <c r="G48" s="514"/>
      <c r="H48" s="171">
        <f>入力とｽｺｱのみ①重ね印刷!Z20</f>
        <v>0</v>
      </c>
      <c r="I48" s="166">
        <f>入力とｽｺｱのみ①重ね印刷!AA20</f>
        <v>0</v>
      </c>
      <c r="J48" s="167" t="str">
        <f>IF(入力とｽｺｱのみ①重ね印刷!AB20="","",IF(入力とｽｺｱのみ①重ね印刷!AB20=0,"",1))</f>
        <v/>
      </c>
      <c r="K48" s="167" t="str">
        <f>IF(入力とｽｺｱのみ①重ね印刷!AB20=2,1,IF(入力とｽｺｱのみ①重ね印刷!AB20=3,2,""))</f>
        <v/>
      </c>
      <c r="L48" s="167">
        <f>入力とｽｺｱのみ①重ね印刷!AC20</f>
        <v>0</v>
      </c>
      <c r="M48" s="168">
        <f>入力とｽｺｱのみ①重ね印刷!AD20</f>
        <v>0</v>
      </c>
      <c r="O48" s="166" t="str">
        <f>入力とｽｺｱのみ①重ね印刷!I47</f>
        <v/>
      </c>
      <c r="P48" s="167" t="str">
        <f>入力とｽｺｱのみ①重ね印刷!J47</f>
        <v/>
      </c>
      <c r="Q48" s="167" t="str">
        <f>入力とｽｺｱのみ①重ね印刷!K47</f>
        <v/>
      </c>
      <c r="R48" s="167" t="str">
        <f>入力とｽｺｱのみ①重ね印刷!L47</f>
        <v/>
      </c>
      <c r="S48" s="167" t="str">
        <f>入力とｽｺｱのみ①重ね印刷!M47</f>
        <v/>
      </c>
      <c r="T48" s="167" t="str">
        <f>入力とｽｺｱのみ①重ね印刷!N47</f>
        <v/>
      </c>
      <c r="U48" s="167" t="str">
        <f>入力とｽｺｱのみ①重ね印刷!O47</f>
        <v/>
      </c>
      <c r="V48" s="168" t="str">
        <f>入力とｽｺｱのみ①重ね印刷!P47</f>
        <v/>
      </c>
      <c r="X48" s="166" t="str">
        <f>入力とｽｺｱのみ①重ね印刷!I98</f>
        <v/>
      </c>
      <c r="Y48" s="167" t="str">
        <f>入力とｽｺｱのみ①重ね印刷!J98</f>
        <v/>
      </c>
      <c r="Z48" s="167" t="str">
        <f>入力とｽｺｱのみ①重ね印刷!K98</f>
        <v/>
      </c>
      <c r="AA48" s="167" t="str">
        <f>入力とｽｺｱのみ①重ね印刷!L98</f>
        <v/>
      </c>
      <c r="AB48" s="167" t="str">
        <f>入力とｽｺｱのみ①重ね印刷!M98</f>
        <v/>
      </c>
      <c r="AC48" s="167" t="str">
        <f>入力とｽｺｱのみ①重ね印刷!N98</f>
        <v/>
      </c>
      <c r="AD48" s="167" t="str">
        <f>入力とｽｺｱのみ①重ね印刷!O98</f>
        <v/>
      </c>
      <c r="AE48" s="168" t="str">
        <f>入力とｽｺｱのみ①重ね印刷!P98</f>
        <v/>
      </c>
    </row>
    <row r="49" spans="1:31" ht="12.75" customHeight="1" x14ac:dyDescent="0.2">
      <c r="A49" s="280">
        <f>試合情報とｻｲﾝ用①印刷!D29</f>
        <v>12</v>
      </c>
      <c r="B49" s="281">
        <f ca="1">試合情報とｻｲﾝ用①印刷!F29</f>
        <v>0</v>
      </c>
      <c r="C49" s="517" t="str">
        <f ca="1">試合情報とｻｲﾝ用①印刷!E29</f>
        <v>shin12</v>
      </c>
      <c r="D49" s="517"/>
      <c r="E49" s="517"/>
      <c r="F49" s="517"/>
      <c r="G49" s="517"/>
      <c r="H49" s="279">
        <f>入力とｽｺｱのみ①重ね印刷!Z21</f>
        <v>0</v>
      </c>
      <c r="I49" s="275">
        <f>入力とｽｺｱのみ①重ね印刷!AA21</f>
        <v>0</v>
      </c>
      <c r="J49" s="276" t="str">
        <f>IF(入力とｽｺｱのみ①重ね印刷!AB21="","",IF(入力とｽｺｱのみ①重ね印刷!AB21=0,"",1))</f>
        <v/>
      </c>
      <c r="K49" s="276" t="str">
        <f>IF(入力とｽｺｱのみ①重ね印刷!AB21=2,1,IF(入力とｽｺｱのみ①重ね印刷!AB21=3,2,""))</f>
        <v/>
      </c>
      <c r="L49" s="276">
        <f>入力とｽｺｱのみ①重ね印刷!AC21</f>
        <v>0</v>
      </c>
      <c r="M49" s="277">
        <f>入力とｽｺｱのみ①重ね印刷!AD21</f>
        <v>0</v>
      </c>
      <c r="O49" s="275" t="str">
        <f>入力とｽｺｱのみ①重ね印刷!I48</f>
        <v/>
      </c>
      <c r="P49" s="276" t="str">
        <f>入力とｽｺｱのみ①重ね印刷!J48</f>
        <v/>
      </c>
      <c r="Q49" s="276" t="str">
        <f>入力とｽｺｱのみ①重ね印刷!K48</f>
        <v/>
      </c>
      <c r="R49" s="276" t="str">
        <f>入力とｽｺｱのみ①重ね印刷!L48</f>
        <v/>
      </c>
      <c r="S49" s="276" t="str">
        <f>入力とｽｺｱのみ①重ね印刷!M48</f>
        <v/>
      </c>
      <c r="T49" s="276" t="str">
        <f>入力とｽｺｱのみ①重ね印刷!N48</f>
        <v/>
      </c>
      <c r="U49" s="276" t="str">
        <f>入力とｽｺｱのみ①重ね印刷!O48</f>
        <v/>
      </c>
      <c r="V49" s="277" t="str">
        <f>入力とｽｺｱのみ①重ね印刷!P48</f>
        <v/>
      </c>
      <c r="X49" s="275" t="str">
        <f>入力とｽｺｱのみ①重ね印刷!I99</f>
        <v/>
      </c>
      <c r="Y49" s="276" t="str">
        <f>入力とｽｺｱのみ①重ね印刷!J99</f>
        <v/>
      </c>
      <c r="Z49" s="276" t="str">
        <f>入力とｽｺｱのみ①重ね印刷!K99</f>
        <v/>
      </c>
      <c r="AA49" s="276" t="str">
        <f>入力とｽｺｱのみ①重ね印刷!L99</f>
        <v/>
      </c>
      <c r="AB49" s="276" t="str">
        <f>入力とｽｺｱのみ①重ね印刷!M99</f>
        <v/>
      </c>
      <c r="AC49" s="276" t="str">
        <f>入力とｽｺｱのみ①重ね印刷!N99</f>
        <v/>
      </c>
      <c r="AD49" s="276" t="str">
        <f>入力とｽｺｱのみ①重ね印刷!O99</f>
        <v/>
      </c>
      <c r="AE49" s="277" t="str">
        <f>入力とｽｺｱのみ①重ね印刷!P99</f>
        <v/>
      </c>
    </row>
    <row r="50" spans="1:31" ht="12.75" customHeight="1" x14ac:dyDescent="0.2">
      <c r="A50" s="249">
        <f>試合情報とｻｲﾝ用①印刷!D30</f>
        <v>13</v>
      </c>
      <c r="B50" s="250">
        <f ca="1">試合情報とｻｲﾝ用①印刷!F30</f>
        <v>0</v>
      </c>
      <c r="C50" s="514" t="str">
        <f ca="1">試合情報とｻｲﾝ用①印刷!E30</f>
        <v>shin13</v>
      </c>
      <c r="D50" s="514"/>
      <c r="E50" s="514"/>
      <c r="F50" s="514"/>
      <c r="G50" s="514"/>
      <c r="H50" s="171">
        <f>入力とｽｺｱのみ①重ね印刷!Z22</f>
        <v>0</v>
      </c>
      <c r="I50" s="166">
        <f>入力とｽｺｱのみ①重ね印刷!AA22</f>
        <v>0</v>
      </c>
      <c r="J50" s="167" t="str">
        <f>IF(入力とｽｺｱのみ①重ね印刷!AB22="","",IF(入力とｽｺｱのみ①重ね印刷!AB22=0,"",1))</f>
        <v/>
      </c>
      <c r="K50" s="167" t="str">
        <f>IF(入力とｽｺｱのみ①重ね印刷!AB22=2,1,IF(入力とｽｺｱのみ①重ね印刷!AB22=3,2,""))</f>
        <v/>
      </c>
      <c r="L50" s="167">
        <f>入力とｽｺｱのみ①重ね印刷!AC22</f>
        <v>0</v>
      </c>
      <c r="M50" s="168">
        <f>入力とｽｺｱのみ①重ね印刷!AD22</f>
        <v>0</v>
      </c>
      <c r="O50" s="166" t="str">
        <f>入力とｽｺｱのみ①重ね印刷!I49</f>
        <v/>
      </c>
      <c r="P50" s="167" t="str">
        <f>入力とｽｺｱのみ①重ね印刷!J49</f>
        <v/>
      </c>
      <c r="Q50" s="167" t="str">
        <f>入力とｽｺｱのみ①重ね印刷!K49</f>
        <v/>
      </c>
      <c r="R50" s="167" t="str">
        <f>入力とｽｺｱのみ①重ね印刷!L49</f>
        <v/>
      </c>
      <c r="S50" s="167" t="str">
        <f>入力とｽｺｱのみ①重ね印刷!M49</f>
        <v/>
      </c>
      <c r="T50" s="167" t="str">
        <f>入力とｽｺｱのみ①重ね印刷!N49</f>
        <v/>
      </c>
      <c r="U50" s="167" t="str">
        <f>入力とｽｺｱのみ①重ね印刷!O49</f>
        <v/>
      </c>
      <c r="V50" s="168" t="str">
        <f>入力とｽｺｱのみ①重ね印刷!P49</f>
        <v/>
      </c>
      <c r="X50" s="166" t="str">
        <f>入力とｽｺｱのみ①重ね印刷!I100</f>
        <v/>
      </c>
      <c r="Y50" s="167" t="str">
        <f>入力とｽｺｱのみ①重ね印刷!J100</f>
        <v/>
      </c>
      <c r="Z50" s="167" t="str">
        <f>入力とｽｺｱのみ①重ね印刷!K100</f>
        <v/>
      </c>
      <c r="AA50" s="167" t="str">
        <f>入力とｽｺｱのみ①重ね印刷!L100</f>
        <v/>
      </c>
      <c r="AB50" s="167" t="str">
        <f>入力とｽｺｱのみ①重ね印刷!M100</f>
        <v/>
      </c>
      <c r="AC50" s="167" t="str">
        <f>入力とｽｺｱのみ①重ね印刷!N100</f>
        <v/>
      </c>
      <c r="AD50" s="167" t="str">
        <f>入力とｽｺｱのみ①重ね印刷!O100</f>
        <v/>
      </c>
      <c r="AE50" s="168" t="str">
        <f>入力とｽｺｱのみ①重ね印刷!P100</f>
        <v/>
      </c>
    </row>
    <row r="51" spans="1:31" ht="12.75" customHeight="1" x14ac:dyDescent="0.2">
      <c r="A51" s="280">
        <f>試合情報とｻｲﾝ用①印刷!D31</f>
        <v>17</v>
      </c>
      <c r="B51" s="281">
        <f ca="1">試合情報とｻｲﾝ用①印刷!F31</f>
        <v>0</v>
      </c>
      <c r="C51" s="517" t="str">
        <f ca="1">試合情報とｻｲﾝ用①印刷!E31</f>
        <v>shin17</v>
      </c>
      <c r="D51" s="517"/>
      <c r="E51" s="517"/>
      <c r="F51" s="517"/>
      <c r="G51" s="517"/>
      <c r="H51" s="279">
        <f>入力とｽｺｱのみ①重ね印刷!Z23</f>
        <v>0</v>
      </c>
      <c r="I51" s="275">
        <f>入力とｽｺｱのみ①重ね印刷!AA23</f>
        <v>0</v>
      </c>
      <c r="J51" s="276" t="str">
        <f>IF(入力とｽｺｱのみ①重ね印刷!AB23="","",IF(入力とｽｺｱのみ①重ね印刷!AB23=0,"",1))</f>
        <v/>
      </c>
      <c r="K51" s="276" t="str">
        <f>IF(入力とｽｺｱのみ①重ね印刷!AB23=2,1,IF(入力とｽｺｱのみ①重ね印刷!AB23=3,2,""))</f>
        <v/>
      </c>
      <c r="L51" s="276">
        <f>入力とｽｺｱのみ①重ね印刷!AC23</f>
        <v>0</v>
      </c>
      <c r="M51" s="277">
        <f>入力とｽｺｱのみ①重ね印刷!AD23</f>
        <v>0</v>
      </c>
      <c r="O51" s="275" t="str">
        <f>入力とｽｺｱのみ①重ね印刷!I50</f>
        <v/>
      </c>
      <c r="P51" s="276" t="str">
        <f>入力とｽｺｱのみ①重ね印刷!J50</f>
        <v/>
      </c>
      <c r="Q51" s="276" t="str">
        <f>入力とｽｺｱのみ①重ね印刷!K50</f>
        <v/>
      </c>
      <c r="R51" s="276" t="str">
        <f>入力とｽｺｱのみ①重ね印刷!L50</f>
        <v/>
      </c>
      <c r="S51" s="276" t="str">
        <f>入力とｽｺｱのみ①重ね印刷!M50</f>
        <v/>
      </c>
      <c r="T51" s="276" t="str">
        <f>入力とｽｺｱのみ①重ね印刷!N50</f>
        <v/>
      </c>
      <c r="U51" s="276" t="str">
        <f>入力とｽｺｱのみ①重ね印刷!O50</f>
        <v/>
      </c>
      <c r="V51" s="277" t="str">
        <f>入力とｽｺｱのみ①重ね印刷!P50</f>
        <v/>
      </c>
      <c r="X51" s="275" t="str">
        <f>入力とｽｺｱのみ①重ね印刷!I101</f>
        <v/>
      </c>
      <c r="Y51" s="276" t="str">
        <f>入力とｽｺｱのみ①重ね印刷!J101</f>
        <v/>
      </c>
      <c r="Z51" s="276" t="str">
        <f>入力とｽｺｱのみ①重ね印刷!K101</f>
        <v/>
      </c>
      <c r="AA51" s="276" t="str">
        <f>入力とｽｺｱのみ①重ね印刷!L101</f>
        <v/>
      </c>
      <c r="AB51" s="276" t="str">
        <f>入力とｽｺｱのみ①重ね印刷!M101</f>
        <v/>
      </c>
      <c r="AC51" s="276" t="str">
        <f>入力とｽｺｱのみ①重ね印刷!N101</f>
        <v/>
      </c>
      <c r="AD51" s="276" t="str">
        <f>入力とｽｺｱのみ①重ね印刷!O101</f>
        <v/>
      </c>
      <c r="AE51" s="277" t="str">
        <f>入力とｽｺｱのみ①重ね印刷!P101</f>
        <v/>
      </c>
    </row>
    <row r="52" spans="1:31" ht="12.75" customHeight="1" x14ac:dyDescent="0.2">
      <c r="A52" s="249">
        <f>試合情報とｻｲﾝ用①印刷!D32</f>
        <v>18</v>
      </c>
      <c r="B52" s="250">
        <f ca="1">試合情報とｻｲﾝ用①印刷!F32</f>
        <v>0</v>
      </c>
      <c r="C52" s="514" t="str">
        <f ca="1">試合情報とｻｲﾝ用①印刷!E32</f>
        <v>shin18</v>
      </c>
      <c r="D52" s="514"/>
      <c r="E52" s="514"/>
      <c r="F52" s="514"/>
      <c r="G52" s="514"/>
      <c r="H52" s="171">
        <f>入力とｽｺｱのみ①重ね印刷!Z24</f>
        <v>0</v>
      </c>
      <c r="I52" s="166">
        <f>入力とｽｺｱのみ①重ね印刷!AA24</f>
        <v>0</v>
      </c>
      <c r="J52" s="167" t="str">
        <f>IF(入力とｽｺｱのみ①重ね印刷!AB24="","",IF(入力とｽｺｱのみ①重ね印刷!AB24=0,"",1))</f>
        <v/>
      </c>
      <c r="K52" s="167" t="str">
        <f>IF(入力とｽｺｱのみ①重ね印刷!AB24=2,1,IF(入力とｽｺｱのみ①重ね印刷!AB24=3,2,""))</f>
        <v/>
      </c>
      <c r="L52" s="167">
        <f>入力とｽｺｱのみ①重ね印刷!AC24</f>
        <v>0</v>
      </c>
      <c r="M52" s="168">
        <f>入力とｽｺｱのみ①重ね印刷!AD24</f>
        <v>0</v>
      </c>
      <c r="O52" s="166" t="str">
        <f>入力とｽｺｱのみ①重ね印刷!I51</f>
        <v/>
      </c>
      <c r="P52" s="167" t="str">
        <f>入力とｽｺｱのみ①重ね印刷!J51</f>
        <v/>
      </c>
      <c r="Q52" s="167" t="str">
        <f>入力とｽｺｱのみ①重ね印刷!K51</f>
        <v/>
      </c>
      <c r="R52" s="167" t="str">
        <f>入力とｽｺｱのみ①重ね印刷!L51</f>
        <v/>
      </c>
      <c r="S52" s="167" t="str">
        <f>入力とｽｺｱのみ①重ね印刷!M51</f>
        <v/>
      </c>
      <c r="T52" s="167" t="str">
        <f>入力とｽｺｱのみ①重ね印刷!N51</f>
        <v/>
      </c>
      <c r="U52" s="167" t="str">
        <f>入力とｽｺｱのみ①重ね印刷!O51</f>
        <v/>
      </c>
      <c r="V52" s="168" t="str">
        <f>入力とｽｺｱのみ①重ね印刷!P51</f>
        <v/>
      </c>
      <c r="X52" s="166" t="str">
        <f>入力とｽｺｱのみ①重ね印刷!I102</f>
        <v/>
      </c>
      <c r="Y52" s="167" t="str">
        <f>入力とｽｺｱのみ①重ね印刷!J102</f>
        <v/>
      </c>
      <c r="Z52" s="167" t="str">
        <f>入力とｽｺｱのみ①重ね印刷!K102</f>
        <v/>
      </c>
      <c r="AA52" s="167" t="str">
        <f>入力とｽｺｱのみ①重ね印刷!L102</f>
        <v/>
      </c>
      <c r="AB52" s="167" t="str">
        <f>入力とｽｺｱのみ①重ね印刷!M102</f>
        <v/>
      </c>
      <c r="AC52" s="167" t="str">
        <f>入力とｽｺｱのみ①重ね印刷!N102</f>
        <v/>
      </c>
      <c r="AD52" s="167" t="str">
        <f>入力とｽｺｱのみ①重ね印刷!O102</f>
        <v/>
      </c>
      <c r="AE52" s="168" t="str">
        <f>入力とｽｺｱのみ①重ね印刷!P102</f>
        <v/>
      </c>
    </row>
    <row r="53" spans="1:31" ht="12.75" customHeight="1" x14ac:dyDescent="0.2">
      <c r="A53" s="290">
        <f>試合情報とｻｲﾝ用①印刷!D33</f>
        <v>19</v>
      </c>
      <c r="B53" s="283">
        <f ca="1">試合情報とｻｲﾝ用①印刷!F33</f>
        <v>0</v>
      </c>
      <c r="C53" s="552" t="str">
        <f ca="1">試合情報とｻｲﾝ用①印刷!E33</f>
        <v>shin19</v>
      </c>
      <c r="D53" s="552"/>
      <c r="E53" s="552"/>
      <c r="F53" s="552"/>
      <c r="G53" s="552"/>
      <c r="H53" s="279">
        <f>入力とｽｺｱのみ①重ね印刷!Z25</f>
        <v>1</v>
      </c>
      <c r="I53" s="275">
        <f>入力とｽｺｱのみ①重ね印刷!AA25</f>
        <v>1</v>
      </c>
      <c r="J53" s="276" t="str">
        <f>IF(入力とｽｺｱのみ①重ね印刷!AB25="","",IF(入力とｽｺｱのみ①重ね印刷!AB25=0,"",1))</f>
        <v/>
      </c>
      <c r="K53" s="276" t="str">
        <f>IF(入力とｽｺｱのみ①重ね印刷!AB25=2,1,IF(入力とｽｺｱのみ①重ね印刷!AB25=3,2,""))</f>
        <v/>
      </c>
      <c r="L53" s="276">
        <f>入力とｽｺｱのみ①重ね印刷!AC25</f>
        <v>0</v>
      </c>
      <c r="M53" s="277">
        <f>入力とｽｺｱのみ①重ね印刷!AD25</f>
        <v>0</v>
      </c>
      <c r="O53" s="275" t="str">
        <f>入力とｽｺｱのみ①重ね印刷!I52</f>
        <v/>
      </c>
      <c r="P53" s="276" t="str">
        <f>入力とｽｺｱのみ①重ね印刷!J52</f>
        <v/>
      </c>
      <c r="Q53" s="276" t="str">
        <f>入力とｽｺｱのみ①重ね印刷!K52</f>
        <v/>
      </c>
      <c r="R53" s="276" t="str">
        <f>入力とｽｺｱのみ①重ね印刷!L52</f>
        <v/>
      </c>
      <c r="S53" s="276" t="str">
        <f>入力とｽｺｱのみ①重ね印刷!M52</f>
        <v/>
      </c>
      <c r="T53" s="276" t="str">
        <f>入力とｽｺｱのみ①重ね印刷!N52</f>
        <v/>
      </c>
      <c r="U53" s="276" t="str">
        <f>入力とｽｺｱのみ①重ね印刷!O52</f>
        <v/>
      </c>
      <c r="V53" s="277" t="str">
        <f>入力とｽｺｱのみ①重ね印刷!P52</f>
        <v/>
      </c>
      <c r="X53" s="275" t="str">
        <f>入力とｽｺｱのみ①重ね印刷!I103</f>
        <v/>
      </c>
      <c r="Y53" s="276" t="str">
        <f>入力とｽｺｱのみ①重ね印刷!J103</f>
        <v/>
      </c>
      <c r="Z53" s="276" t="str">
        <f>入力とｽｺｱのみ①重ね印刷!K103</f>
        <v/>
      </c>
      <c r="AA53" s="276" t="str">
        <f>入力とｽｺｱのみ①重ね印刷!L103</f>
        <v/>
      </c>
      <c r="AB53" s="276" t="str">
        <f>入力とｽｺｱのみ①重ね印刷!M103</f>
        <v/>
      </c>
      <c r="AC53" s="276" t="str">
        <f>入力とｽｺｱのみ①重ね印刷!N103</f>
        <v/>
      </c>
      <c r="AD53" s="276" t="str">
        <f>入力とｽｺｱのみ①重ね印刷!O103</f>
        <v/>
      </c>
      <c r="AE53" s="277" t="str">
        <f>入力とｽｺｱのみ①重ね印刷!P103</f>
        <v/>
      </c>
    </row>
    <row r="54" spans="1:31" ht="12.75" customHeight="1" x14ac:dyDescent="0.2">
      <c r="A54" s="532" t="str">
        <f ca="1">IF(試合情報とｻｲﾝ用①印刷!F34="","",(試合情報とｻｲﾝ用①印刷!D34))</f>
        <v>監督A</v>
      </c>
      <c r="B54" s="533"/>
      <c r="C54" s="532" t="str">
        <f ca="1">IF(試合情報とｻｲﾝ用①印刷!E34="","",(試合情報とｻｲﾝ用①印刷!E34))</f>
        <v>sue1107</v>
      </c>
      <c r="D54" s="534"/>
      <c r="E54" s="534"/>
      <c r="F54" s="534"/>
      <c r="G54" s="533"/>
      <c r="H54" s="173"/>
      <c r="I54" s="169">
        <f>入力とｽｺｱのみ①重ね印刷!AA26</f>
        <v>0</v>
      </c>
      <c r="J54" s="172" t="str">
        <f>IF(入力とｽｺｱのみ①重ね印刷!AB26="","",IF(入力とｽｺｱのみ①重ね印刷!AB26=0,"",1))</f>
        <v/>
      </c>
      <c r="K54" s="172" t="str">
        <f>IF(入力とｽｺｱのみ①重ね印刷!AB26=2,1,IF(入力とｽｺｱのみ①重ね印刷!AB26=3,2,""))</f>
        <v/>
      </c>
      <c r="L54" s="172">
        <f>入力とｽｺｱのみ①重ね印刷!AC26</f>
        <v>0</v>
      </c>
      <c r="M54" s="170">
        <f>入力とｽｺｱのみ①重ね印刷!AD26</f>
        <v>0</v>
      </c>
      <c r="O54" s="166" t="str">
        <f>入力とｽｺｱのみ①重ね印刷!I53</f>
        <v/>
      </c>
      <c r="P54" s="167" t="str">
        <f>入力とｽｺｱのみ①重ね印刷!J53</f>
        <v/>
      </c>
      <c r="Q54" s="167" t="str">
        <f>入力とｽｺｱのみ①重ね印刷!K53</f>
        <v/>
      </c>
      <c r="R54" s="167" t="str">
        <f>入力とｽｺｱのみ①重ね印刷!L53</f>
        <v/>
      </c>
      <c r="S54" s="167" t="str">
        <f>入力とｽｺｱのみ①重ね印刷!M53</f>
        <v/>
      </c>
      <c r="T54" s="167" t="str">
        <f>入力とｽｺｱのみ①重ね印刷!N53</f>
        <v/>
      </c>
      <c r="U54" s="167" t="str">
        <f>入力とｽｺｱのみ①重ね印刷!O53</f>
        <v/>
      </c>
      <c r="V54" s="168" t="str">
        <f>入力とｽｺｱのみ①重ね印刷!P53</f>
        <v/>
      </c>
      <c r="X54" s="175" t="str">
        <f>入力とｽｺｱのみ①重ね印刷!I104</f>
        <v/>
      </c>
      <c r="Y54" s="176" t="str">
        <f>入力とｽｺｱのみ①重ね印刷!J104</f>
        <v/>
      </c>
      <c r="Z54" s="176" t="str">
        <f>入力とｽｺｱのみ①重ね印刷!K104</f>
        <v/>
      </c>
      <c r="AA54" s="176" t="str">
        <f>入力とｽｺｱのみ①重ね印刷!L104</f>
        <v/>
      </c>
      <c r="AB54" s="176" t="str">
        <f>入力とｽｺｱのみ①重ね印刷!M104</f>
        <v/>
      </c>
      <c r="AC54" s="176" t="str">
        <f>入力とｽｺｱのみ①重ね印刷!N104</f>
        <v/>
      </c>
      <c r="AD54" s="176" t="str">
        <f>入力とｽｺｱのみ①重ね印刷!O104</f>
        <v/>
      </c>
      <c r="AE54" s="177" t="str">
        <f>入力とｽｺｱのみ①重ね印刷!P104</f>
        <v/>
      </c>
    </row>
    <row r="55" spans="1:31" ht="12.75" customHeight="1" x14ac:dyDescent="0.2">
      <c r="A55" s="521" t="str">
        <f ca="1">IF(試合情報とｻｲﾝ用①印刷!F35="","",(試合情報とｻｲﾝ用①印刷!D35))</f>
        <v>役員B</v>
      </c>
      <c r="B55" s="523"/>
      <c r="C55" s="521" t="str">
        <f ca="1">IF(試合情報とｻｲﾝ用①印刷!E35="","",(試合情報とｻｲﾝ用①印刷!E35))</f>
        <v>sue1108</v>
      </c>
      <c r="D55" s="522"/>
      <c r="E55" s="522"/>
      <c r="F55" s="522"/>
      <c r="G55" s="523"/>
      <c r="H55" s="288"/>
      <c r="I55" s="275">
        <f>入力とｽｺｱのみ①重ね印刷!AA27</f>
        <v>0</v>
      </c>
      <c r="J55" s="276" t="str">
        <f>IF(入力とｽｺｱのみ①重ね印刷!AB27="","",IF(入力とｽｺｱのみ①重ね印刷!AB27=0,"",1))</f>
        <v/>
      </c>
      <c r="K55" s="276" t="str">
        <f>IF(入力とｽｺｱのみ①重ね印刷!AB27=2,1,IF(入力とｽｺｱのみ①重ね印刷!AB27=3,2,""))</f>
        <v/>
      </c>
      <c r="L55" s="276">
        <f>入力とｽｺｱのみ①重ね印刷!AC27</f>
        <v>0</v>
      </c>
      <c r="M55" s="277">
        <f>入力とｽｺｱのみ①重ね印刷!AD27</f>
        <v>0</v>
      </c>
      <c r="O55" s="275" t="str">
        <f>入力とｽｺｱのみ①重ね印刷!I54</f>
        <v/>
      </c>
      <c r="P55" s="276" t="str">
        <f>入力とｽｺｱのみ①重ね印刷!J54</f>
        <v/>
      </c>
      <c r="Q55" s="276" t="str">
        <f>入力とｽｺｱのみ①重ね印刷!K54</f>
        <v/>
      </c>
      <c r="R55" s="276" t="str">
        <f>入力とｽｺｱのみ①重ね印刷!L54</f>
        <v/>
      </c>
      <c r="S55" s="276" t="str">
        <f>入力とｽｺｱのみ①重ね印刷!M54</f>
        <v/>
      </c>
      <c r="T55" s="276" t="str">
        <f>入力とｽｺｱのみ①重ね印刷!N54</f>
        <v/>
      </c>
      <c r="U55" s="276" t="str">
        <f>入力とｽｺｱのみ①重ね印刷!O54</f>
        <v/>
      </c>
      <c r="V55" s="277" t="str">
        <f>入力とｽｺｱのみ①重ね印刷!P54</f>
        <v/>
      </c>
      <c r="X55" s="109" t="s">
        <v>99</v>
      </c>
      <c r="Y55" s="110"/>
      <c r="Z55" s="110"/>
      <c r="AA55" s="110"/>
      <c r="AB55" s="110"/>
      <c r="AC55" s="110"/>
      <c r="AD55" s="110"/>
      <c r="AE55" s="111"/>
    </row>
    <row r="56" spans="1:31" ht="12.75" customHeight="1" x14ac:dyDescent="0.2">
      <c r="A56" s="524" t="str">
        <f ca="1">IF(試合情報とｻｲﾝ用①印刷!F36="","",(試合情報とｻｲﾝ用①印刷!D36))</f>
        <v>役員C</v>
      </c>
      <c r="B56" s="526"/>
      <c r="C56" s="524" t="str">
        <f ca="1">IF(試合情報とｻｲﾝ用①印刷!E36="","",(試合情報とｻｲﾝ用①印刷!E36))</f>
        <v>sue1109</v>
      </c>
      <c r="D56" s="525"/>
      <c r="E56" s="525"/>
      <c r="F56" s="525"/>
      <c r="G56" s="526"/>
      <c r="H56" s="174"/>
      <c r="I56" s="166">
        <f>入力とｽｺｱのみ①重ね印刷!AA28</f>
        <v>0</v>
      </c>
      <c r="J56" s="167" t="str">
        <f>IF(入力とｽｺｱのみ①重ね印刷!AB28="","",IF(入力とｽｺｱのみ①重ね印刷!AB28=0,"",1))</f>
        <v/>
      </c>
      <c r="K56" s="167" t="str">
        <f>IF(入力とｽｺｱのみ①重ね印刷!AB28=2,1,IF(入力とｽｺｱのみ①重ね印刷!AB28=3,2,""))</f>
        <v/>
      </c>
      <c r="L56" s="167">
        <f>入力とｽｺｱのみ①重ね印刷!AC28</f>
        <v>0</v>
      </c>
      <c r="M56" s="168">
        <f>入力とｽｺｱのみ①重ね印刷!AD28</f>
        <v>0</v>
      </c>
      <c r="O56" s="166" t="str">
        <f>入力とｽｺｱのみ①重ね印刷!I55</f>
        <v/>
      </c>
      <c r="P56" s="167" t="str">
        <f>入力とｽｺｱのみ①重ね印刷!J55</f>
        <v/>
      </c>
      <c r="Q56" s="167" t="str">
        <f>入力とｽｺｱのみ①重ね印刷!K55</f>
        <v/>
      </c>
      <c r="R56" s="167" t="str">
        <f>入力とｽｺｱのみ①重ね印刷!L55</f>
        <v/>
      </c>
      <c r="S56" s="167" t="str">
        <f>入力とｽｺｱのみ①重ね印刷!M55</f>
        <v/>
      </c>
      <c r="T56" s="167" t="str">
        <f>入力とｽｺｱのみ①重ね印刷!N55</f>
        <v/>
      </c>
      <c r="U56" s="167" t="str">
        <f>入力とｽｺｱのみ①重ね印刷!O55</f>
        <v/>
      </c>
      <c r="V56" s="168" t="str">
        <f>入力とｽｺｱのみ①重ね印刷!P55</f>
        <v/>
      </c>
      <c r="X56" s="556">
        <f>入力とｽｺｱのみ①重ね印刷!B162</f>
        <v>0</v>
      </c>
      <c r="Y56" s="557"/>
      <c r="Z56" s="557"/>
      <c r="AA56" s="557"/>
      <c r="AB56" s="557"/>
      <c r="AC56" s="557"/>
      <c r="AD56" s="557"/>
      <c r="AE56" s="558"/>
    </row>
    <row r="57" spans="1:31" ht="12.75" customHeight="1" x14ac:dyDescent="0.2">
      <c r="A57" s="521" t="str">
        <f ca="1">IF(試合情報とｻｲﾝ用①印刷!F37="","",(試合情報とｻｲﾝ用①印刷!D37))</f>
        <v>役員D</v>
      </c>
      <c r="B57" s="523"/>
      <c r="C57" s="521" t="str">
        <f ca="1">IF(試合情報とｻｲﾝ用①印刷!E37="","",(試合情報とｻｲﾝ用①印刷!E37))</f>
        <v>sue1110</v>
      </c>
      <c r="D57" s="522"/>
      <c r="E57" s="522"/>
      <c r="F57" s="522"/>
      <c r="G57" s="523"/>
      <c r="H57" s="288"/>
      <c r="I57" s="275">
        <f>入力とｽｺｱのみ①重ね印刷!AA29</f>
        <v>0</v>
      </c>
      <c r="J57" s="276" t="str">
        <f>IF(入力とｽｺｱのみ①重ね印刷!AB29=1,入力とｽｺｱのみ①重ね印刷!AB29,"")</f>
        <v/>
      </c>
      <c r="K57" s="276" t="str">
        <f>IF(入力とｽｺｱのみ①重ね印刷!AB29&gt;=2,入力とｽｺｱのみ①重ね印刷!AB29,"")</f>
        <v/>
      </c>
      <c r="L57" s="276">
        <f>入力とｽｺｱのみ①重ね印刷!AC29</f>
        <v>0</v>
      </c>
      <c r="M57" s="277">
        <f>入力とｽｺｱのみ①重ね印刷!AD29</f>
        <v>0</v>
      </c>
      <c r="O57" s="275" t="str">
        <f>入力とｽｺｱのみ①重ね印刷!I56</f>
        <v/>
      </c>
      <c r="P57" s="276" t="str">
        <f>入力とｽｺｱのみ①重ね印刷!J56</f>
        <v/>
      </c>
      <c r="Q57" s="276" t="str">
        <f>入力とｽｺｱのみ①重ね印刷!K56</f>
        <v/>
      </c>
      <c r="R57" s="276" t="str">
        <f>入力とｽｺｱのみ①重ね印刷!L56</f>
        <v/>
      </c>
      <c r="S57" s="276" t="str">
        <f>入力とｽｺｱのみ①重ね印刷!M56</f>
        <v/>
      </c>
      <c r="T57" s="276" t="str">
        <f>入力とｽｺｱのみ①重ね印刷!N56</f>
        <v/>
      </c>
      <c r="U57" s="276" t="str">
        <f>入力とｽｺｱのみ①重ね印刷!O56</f>
        <v/>
      </c>
      <c r="V57" s="277" t="str">
        <f>入力とｽｺｱのみ①重ね印刷!P56</f>
        <v/>
      </c>
      <c r="X57" s="556"/>
      <c r="Y57" s="557"/>
      <c r="Z57" s="557"/>
      <c r="AA57" s="557"/>
      <c r="AB57" s="557"/>
      <c r="AC57" s="557"/>
      <c r="AD57" s="557"/>
      <c r="AE57" s="558"/>
    </row>
    <row r="58" spans="1:31" ht="12.75" customHeight="1" x14ac:dyDescent="0.2">
      <c r="A58" s="530" t="str">
        <f ca="1">IF(試合情報とｻｲﾝ用①印刷!F38="","",(試合情報とｻｲﾝ用①印刷!D38))</f>
        <v>役員E</v>
      </c>
      <c r="B58" s="531"/>
      <c r="C58" s="530" t="str">
        <f ca="1">IF(試合情報とｻｲﾝ用①印刷!E38="","",(試合情報とｻｲﾝ用①印刷!E38))</f>
        <v>sue1111</v>
      </c>
      <c r="D58" s="553"/>
      <c r="E58" s="553"/>
      <c r="F58" s="553"/>
      <c r="G58" s="531"/>
      <c r="H58" s="263"/>
      <c r="I58" s="260">
        <f>入力とｽｺｱのみ①重ね印刷!AA30</f>
        <v>0</v>
      </c>
      <c r="J58" s="261" t="str">
        <f>IF(入力とｽｺｱのみ①重ね印刷!AB30=1,入力とｽｺｱのみ①重ね印刷!AB30,"")</f>
        <v/>
      </c>
      <c r="K58" s="261" t="str">
        <f>IF(入力とｽｺｱのみ①重ね印刷!AB30&gt;=2,入力とｽｺｱのみ①重ね印刷!AB30,"")</f>
        <v/>
      </c>
      <c r="L58" s="261">
        <f>入力とｽｺｱのみ①重ね印刷!AC30</f>
        <v>0</v>
      </c>
      <c r="M58" s="262">
        <f>入力とｽｺｱのみ①重ね印刷!AD30</f>
        <v>0</v>
      </c>
      <c r="O58" s="166" t="str">
        <f>入力とｽｺｱのみ①重ね印刷!I57</f>
        <v/>
      </c>
      <c r="P58" s="167" t="str">
        <f>入力とｽｺｱのみ①重ね印刷!J57</f>
        <v/>
      </c>
      <c r="Q58" s="167" t="str">
        <f>入力とｽｺｱのみ①重ね印刷!K57</f>
        <v/>
      </c>
      <c r="R58" s="167" t="str">
        <f>入力とｽｺｱのみ①重ね印刷!L57</f>
        <v/>
      </c>
      <c r="S58" s="167" t="str">
        <f>入力とｽｺｱのみ①重ね印刷!M57</f>
        <v/>
      </c>
      <c r="T58" s="167" t="str">
        <f>入力とｽｺｱのみ①重ね印刷!N57</f>
        <v/>
      </c>
      <c r="U58" s="167" t="str">
        <f>入力とｽｺｱのみ①重ね印刷!O57</f>
        <v/>
      </c>
      <c r="V58" s="168" t="str">
        <f>入力とｽｺｱのみ①重ね印刷!P57</f>
        <v/>
      </c>
      <c r="X58" s="556"/>
      <c r="Y58" s="557"/>
      <c r="Z58" s="557"/>
      <c r="AA58" s="557"/>
      <c r="AB58" s="557"/>
      <c r="AC58" s="557"/>
      <c r="AD58" s="557"/>
      <c r="AE58" s="558"/>
    </row>
    <row r="59" spans="1:31" ht="12.75" customHeight="1" x14ac:dyDescent="0.2">
      <c r="A59" s="529" t="s">
        <v>118</v>
      </c>
      <c r="B59" s="529"/>
      <c r="C59" s="512" t="str">
        <f>試合情報とｻｲﾝ用①印刷!E8</f>
        <v>aaa</v>
      </c>
      <c r="D59" s="512"/>
      <c r="E59" s="512"/>
      <c r="F59" s="512"/>
      <c r="G59" s="512"/>
      <c r="H59" s="291"/>
      <c r="I59" s="512" t="str">
        <f>試合情報とｻｲﾝ用①印刷!E9</f>
        <v>bbb</v>
      </c>
      <c r="J59" s="512"/>
      <c r="K59" s="512"/>
      <c r="L59" s="512"/>
      <c r="M59" s="512"/>
      <c r="O59" s="275" t="str">
        <f>入力とｽｺｱのみ①重ね印刷!I58</f>
        <v/>
      </c>
      <c r="P59" s="276" t="str">
        <f>入力とｽｺｱのみ①重ね印刷!J58</f>
        <v/>
      </c>
      <c r="Q59" s="276" t="str">
        <f>入力とｽｺｱのみ①重ね印刷!K58</f>
        <v/>
      </c>
      <c r="R59" s="276" t="str">
        <f>入力とｽｺｱのみ①重ね印刷!L58</f>
        <v/>
      </c>
      <c r="S59" s="276" t="str">
        <f>入力とｽｺｱのみ①重ね印刷!M58</f>
        <v/>
      </c>
      <c r="T59" s="276" t="str">
        <f>入力とｽｺｱのみ①重ね印刷!N58</f>
        <v/>
      </c>
      <c r="U59" s="276" t="str">
        <f>入力とｽｺｱのみ①重ね印刷!O58</f>
        <v/>
      </c>
      <c r="V59" s="277" t="str">
        <f>入力とｽｺｱのみ①重ね印刷!P58</f>
        <v/>
      </c>
      <c r="X59" s="556">
        <f>入力とｽｺｱのみ①重ね印刷!B163</f>
        <v>0</v>
      </c>
      <c r="Y59" s="557"/>
      <c r="Z59" s="557"/>
      <c r="AA59" s="557"/>
      <c r="AB59" s="557"/>
      <c r="AC59" s="557"/>
      <c r="AD59" s="557"/>
      <c r="AE59" s="558"/>
    </row>
    <row r="60" spans="1:31" ht="12.75" customHeight="1" x14ac:dyDescent="0.2">
      <c r="A60" s="528" t="s">
        <v>46</v>
      </c>
      <c r="B60" s="528"/>
      <c r="C60" s="486" t="str">
        <f>試合情報とｻｲﾝ用①印刷!E10</f>
        <v>aaaa</v>
      </c>
      <c r="D60" s="486"/>
      <c r="E60" s="486"/>
      <c r="F60" s="486"/>
      <c r="G60" s="486"/>
      <c r="H60" s="51"/>
      <c r="I60" s="486" t="str">
        <f>試合情報とｻｲﾝ用①印刷!E11</f>
        <v>bbb</v>
      </c>
      <c r="J60" s="486"/>
      <c r="K60" s="486"/>
      <c r="L60" s="486"/>
      <c r="M60" s="486"/>
      <c r="O60" s="166" t="str">
        <f>入力とｽｺｱのみ①重ね印刷!I59</f>
        <v/>
      </c>
      <c r="P60" s="167" t="str">
        <f>入力とｽｺｱのみ①重ね印刷!J59</f>
        <v/>
      </c>
      <c r="Q60" s="167" t="str">
        <f>入力とｽｺｱのみ①重ね印刷!K59</f>
        <v/>
      </c>
      <c r="R60" s="167" t="str">
        <f>入力とｽｺｱのみ①重ね印刷!L59</f>
        <v/>
      </c>
      <c r="S60" s="167" t="str">
        <f>入力とｽｺｱのみ①重ね印刷!M59</f>
        <v/>
      </c>
      <c r="T60" s="167" t="str">
        <f>入力とｽｺｱのみ①重ね印刷!N59</f>
        <v/>
      </c>
      <c r="U60" s="167" t="str">
        <f>入力とｽｺｱのみ①重ね印刷!O59</f>
        <v/>
      </c>
      <c r="V60" s="168" t="str">
        <f>入力とｽｺｱのみ①重ね印刷!P59</f>
        <v/>
      </c>
      <c r="X60" s="556"/>
      <c r="Y60" s="557"/>
      <c r="Z60" s="557"/>
      <c r="AA60" s="557"/>
      <c r="AB60" s="557"/>
      <c r="AC60" s="557"/>
      <c r="AD60" s="557"/>
      <c r="AE60" s="558"/>
    </row>
    <row r="61" spans="1:31" ht="12.75" customHeight="1" x14ac:dyDescent="0.2">
      <c r="A61" s="527" t="str">
        <f>IF(試合情報とｻｲﾝ用①印刷!D12="","",試合情報とｻｲﾝ用①印刷!D12)</f>
        <v>ＭＯ</v>
      </c>
      <c r="B61" s="527"/>
      <c r="C61" s="512">
        <f>試合情報とｻｲﾝ用①印刷!E12</f>
        <v>0</v>
      </c>
      <c r="D61" s="512"/>
      <c r="E61" s="512"/>
      <c r="F61" s="512"/>
      <c r="G61" s="512"/>
      <c r="H61" s="292"/>
      <c r="I61" s="512">
        <f>試合情報とｻｲﾝ用①印刷!E13</f>
        <v>0</v>
      </c>
      <c r="J61" s="512"/>
      <c r="K61" s="512"/>
      <c r="L61" s="512"/>
      <c r="M61" s="512"/>
      <c r="O61" s="285" t="str">
        <f>入力とｽｺｱのみ①重ね印刷!I60</f>
        <v/>
      </c>
      <c r="P61" s="286" t="str">
        <f>入力とｽｺｱのみ①重ね印刷!J60</f>
        <v/>
      </c>
      <c r="Q61" s="286" t="str">
        <f>入力とｽｺｱのみ①重ね印刷!K60</f>
        <v/>
      </c>
      <c r="R61" s="286" t="str">
        <f>入力とｽｺｱのみ①重ね印刷!L60</f>
        <v/>
      </c>
      <c r="S61" s="286" t="str">
        <f>入力とｽｺｱのみ①重ね印刷!M60</f>
        <v/>
      </c>
      <c r="T61" s="286" t="str">
        <f>入力とｽｺｱのみ①重ね印刷!N60</f>
        <v/>
      </c>
      <c r="U61" s="286" t="str">
        <f>入力とｽｺｱのみ①重ね印刷!O60</f>
        <v/>
      </c>
      <c r="V61" s="287" t="str">
        <f>入力とｽｺｱのみ①重ね印刷!P60</f>
        <v/>
      </c>
      <c r="X61" s="559"/>
      <c r="Y61" s="560"/>
      <c r="Z61" s="560"/>
      <c r="AA61" s="560"/>
      <c r="AB61" s="560"/>
      <c r="AC61" s="560"/>
      <c r="AD61" s="560"/>
      <c r="AE61" s="561"/>
    </row>
    <row r="62" spans="1:31" ht="7.5" customHeight="1" x14ac:dyDescent="0.2">
      <c r="A62" s="65"/>
      <c r="B62" s="65"/>
      <c r="C62" s="50"/>
      <c r="D62" s="50"/>
      <c r="E62" s="50"/>
      <c r="F62" s="50"/>
      <c r="G62" s="50"/>
      <c r="I62" s="50"/>
      <c r="J62" s="50"/>
      <c r="K62" s="50"/>
      <c r="L62" s="50"/>
      <c r="M62" s="50"/>
      <c r="O62" s="50"/>
      <c r="P62" s="50"/>
      <c r="Q62" s="50"/>
      <c r="R62" s="50"/>
      <c r="S62" s="50"/>
      <c r="T62" s="50"/>
      <c r="U62" s="50"/>
      <c r="V62" s="50"/>
    </row>
    <row r="63" spans="1:31" ht="3.75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</row>
    <row r="64" spans="1:31" ht="15" customHeight="1" x14ac:dyDescent="0.2">
      <c r="X64" s="555" t="s">
        <v>155</v>
      </c>
      <c r="Y64" s="555"/>
      <c r="Z64" s="555"/>
      <c r="AA64" s="555"/>
      <c r="AB64" s="555"/>
      <c r="AC64" s="555"/>
      <c r="AD64" s="555"/>
      <c r="AE64" s="555"/>
    </row>
    <row r="65" spans="5:9" ht="13.5" customHeight="1" x14ac:dyDescent="0.2"/>
    <row r="66" spans="5:9" ht="13.5" customHeight="1" x14ac:dyDescent="0.2">
      <c r="E66" s="66"/>
      <c r="I66" s="67"/>
    </row>
    <row r="67" spans="5:9" ht="13.5" customHeight="1" x14ac:dyDescent="0.2"/>
    <row r="68" spans="5:9" ht="13.5" customHeight="1" x14ac:dyDescent="0.2"/>
    <row r="69" spans="5:9" ht="13.5" customHeight="1" x14ac:dyDescent="0.2"/>
    <row r="70" spans="5:9" ht="13.5" customHeight="1" x14ac:dyDescent="0.2"/>
    <row r="71" spans="5:9" ht="13.5" customHeight="1" x14ac:dyDescent="0.2"/>
    <row r="72" spans="5:9" ht="13.5" customHeight="1" x14ac:dyDescent="0.2"/>
  </sheetData>
  <sheetProtection algorithmName="SHA-512" hashValue="Bmlr8qB9QmhdlC3rUHUAzTn6IR4rlD5FeXV1lgxOFgyUQ/vOtlksFqLY7P+SrhTn0td0FLkCqn0AlqPwshxM6A==" saltValue="0b3OfTHsAbeyv566m7zX9w==" spinCount="100000" sheet="1" objects="1" scenarios="1" selectLockedCells="1"/>
  <mergeCells count="103">
    <mergeCell ref="C58:G58"/>
    <mergeCell ref="N1:U1"/>
    <mergeCell ref="X64:AE64"/>
    <mergeCell ref="X59:AE61"/>
    <mergeCell ref="X56:AE58"/>
    <mergeCell ref="R10:S10"/>
    <mergeCell ref="X9:Z9"/>
    <mergeCell ref="AA9:AB9"/>
    <mergeCell ref="AC9:AE9"/>
    <mergeCell ref="AA10:AB10"/>
    <mergeCell ref="W1:X1"/>
    <mergeCell ref="Y1:AE1"/>
    <mergeCell ref="O9:Q9"/>
    <mergeCell ref="R9:S9"/>
    <mergeCell ref="T9:V9"/>
    <mergeCell ref="P4:Q4"/>
    <mergeCell ref="L7:M7"/>
    <mergeCell ref="N7:S7"/>
    <mergeCell ref="V7:X7"/>
    <mergeCell ref="Y7:AE7"/>
    <mergeCell ref="L8:M8"/>
    <mergeCell ref="L9:M9"/>
    <mergeCell ref="R4:AE4"/>
    <mergeCell ref="D5:AE5"/>
    <mergeCell ref="C57:G57"/>
    <mergeCell ref="C56:G56"/>
    <mergeCell ref="C55:G55"/>
    <mergeCell ref="C54:G54"/>
    <mergeCell ref="A4:C4"/>
    <mergeCell ref="C53:G53"/>
    <mergeCell ref="C30:G30"/>
    <mergeCell ref="C52:G52"/>
    <mergeCell ref="C29:G29"/>
    <mergeCell ref="C51:G51"/>
    <mergeCell ref="C50:G50"/>
    <mergeCell ref="C27:G27"/>
    <mergeCell ref="C49:G49"/>
    <mergeCell ref="C26:G26"/>
    <mergeCell ref="C48:G48"/>
    <mergeCell ref="C31:G31"/>
    <mergeCell ref="C44:G44"/>
    <mergeCell ref="C43:G43"/>
    <mergeCell ref="C42:G42"/>
    <mergeCell ref="C36:G36"/>
    <mergeCell ref="C25:G25"/>
    <mergeCell ref="C41:G41"/>
    <mergeCell ref="C40:G40"/>
    <mergeCell ref="C33:G33"/>
    <mergeCell ref="C32:G32"/>
    <mergeCell ref="G4:H4"/>
    <mergeCell ref="D4:E4"/>
    <mergeCell ref="I7:J7"/>
    <mergeCell ref="I8:J8"/>
    <mergeCell ref="C20:G20"/>
    <mergeCell ref="I9:J9"/>
    <mergeCell ref="A5:C5"/>
    <mergeCell ref="A10:G10"/>
    <mergeCell ref="B7:H7"/>
    <mergeCell ref="I10:J10"/>
    <mergeCell ref="I11:J11"/>
    <mergeCell ref="J12:L12"/>
    <mergeCell ref="I13:J13"/>
    <mergeCell ref="C17:G17"/>
    <mergeCell ref="L11:M11"/>
    <mergeCell ref="L10:M10"/>
    <mergeCell ref="J4:K4"/>
    <mergeCell ref="A61:B61"/>
    <mergeCell ref="A60:B60"/>
    <mergeCell ref="A59:B59"/>
    <mergeCell ref="A35:B35"/>
    <mergeCell ref="A34:B34"/>
    <mergeCell ref="A36:B36"/>
    <mergeCell ref="A58:B58"/>
    <mergeCell ref="A33:B33"/>
    <mergeCell ref="A32:B32"/>
    <mergeCell ref="A57:B57"/>
    <mergeCell ref="A56:B56"/>
    <mergeCell ref="A55:B55"/>
    <mergeCell ref="A54:B54"/>
    <mergeCell ref="C61:G61"/>
    <mergeCell ref="I61:M61"/>
    <mergeCell ref="I60:M60"/>
    <mergeCell ref="I59:M59"/>
    <mergeCell ref="C60:G60"/>
    <mergeCell ref="C59:G59"/>
    <mergeCell ref="C18:G18"/>
    <mergeCell ref="C24:G24"/>
    <mergeCell ref="L13:M13"/>
    <mergeCell ref="C47:G47"/>
    <mergeCell ref="C39:G39"/>
    <mergeCell ref="C22:G22"/>
    <mergeCell ref="C21:G21"/>
    <mergeCell ref="C16:G16"/>
    <mergeCell ref="C38:G38"/>
    <mergeCell ref="C15:G15"/>
    <mergeCell ref="C37:G37"/>
    <mergeCell ref="C19:G19"/>
    <mergeCell ref="C46:G46"/>
    <mergeCell ref="C23:G23"/>
    <mergeCell ref="C45:G45"/>
    <mergeCell ref="C28:G28"/>
    <mergeCell ref="C35:G35"/>
    <mergeCell ref="C34:G34"/>
  </mergeCells>
  <phoneticPr fontId="1"/>
  <dataValidations disablePrompts="1" count="1">
    <dataValidation type="list" allowBlank="1" showInputMessage="1" showErrorMessage="1" sqref="R2 L2:L3" xr:uid="{00000000-0002-0000-0300-000000000000}">
      <formula1>",○"</formula1>
    </dataValidation>
  </dataValidations>
  <printOptions verticalCentered="1"/>
  <pageMargins left="0.70866141732283472" right="0.47244094488188981" top="0.47244094488188981" bottom="0.19685039370078741" header="0.11811023622047245" footer="0.47244094488188981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0</xdr:col>
                <xdr:colOff>31750</xdr:colOff>
                <xdr:row>0</xdr:row>
                <xdr:rowOff>12700</xdr:rowOff>
              </from>
              <to>
                <xdr:col>2</xdr:col>
                <xdr:colOff>120650</xdr:colOff>
                <xdr:row>2</xdr:row>
                <xdr:rowOff>44450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66"/>
  </sheetPr>
  <dimension ref="A1:AE72"/>
  <sheetViews>
    <sheetView workbookViewId="0">
      <selection activeCell="E12" sqref="E12"/>
    </sheetView>
  </sheetViews>
  <sheetFormatPr defaultColWidth="3" defaultRowHeight="15.75" customHeight="1" x14ac:dyDescent="0.2"/>
  <cols>
    <col min="1" max="1" width="3.08984375" style="45" customWidth="1"/>
    <col min="2" max="2" width="1.90625" style="45" customWidth="1"/>
    <col min="3" max="3" width="2.6328125" style="45" customWidth="1"/>
    <col min="4" max="6" width="3.08984375" style="45" customWidth="1"/>
    <col min="7" max="7" width="1.81640625" style="45" customWidth="1"/>
    <col min="8" max="8" width="3.08984375" style="45" customWidth="1"/>
    <col min="9" max="13" width="3" style="45" customWidth="1"/>
    <col min="14" max="14" width="1.81640625" style="45" customWidth="1"/>
    <col min="15" max="22" width="3.08984375" style="45" customWidth="1"/>
    <col min="23" max="23" width="1.81640625" style="45" customWidth="1"/>
    <col min="24" max="31" width="3.08984375" style="45" customWidth="1"/>
    <col min="32" max="32" width="1.36328125" style="45" customWidth="1"/>
    <col min="33" max="33" width="3.1796875" style="45" customWidth="1"/>
    <col min="34" max="34" width="3.1796875" style="45" bestFit="1" customWidth="1"/>
    <col min="35" max="16384" width="3" style="45"/>
  </cols>
  <sheetData>
    <row r="1" spans="1:31" ht="35.25" customHeight="1" x14ac:dyDescent="0.3">
      <c r="D1" s="46" t="s">
        <v>154</v>
      </c>
      <c r="L1" s="47"/>
      <c r="M1" s="225"/>
      <c r="N1" s="554" t="s">
        <v>56</v>
      </c>
      <c r="O1" s="554"/>
      <c r="P1" s="554"/>
      <c r="Q1" s="554"/>
      <c r="R1" s="554"/>
      <c r="S1" s="554"/>
      <c r="T1" s="554"/>
      <c r="U1" s="554"/>
      <c r="W1" s="566" t="s">
        <v>16</v>
      </c>
      <c r="X1" s="567"/>
      <c r="Y1" s="568" t="str">
        <f>IF(試合情報とｻｲﾝ用①印刷!B5="","",試合情報とｻｲﾝ用①印刷!B5)</f>
        <v>Ａ５</v>
      </c>
      <c r="Z1" s="569"/>
      <c r="AA1" s="569"/>
      <c r="AB1" s="569"/>
      <c r="AC1" s="569"/>
      <c r="AD1" s="569"/>
      <c r="AE1" s="570"/>
    </row>
    <row r="2" spans="1:31" ht="5.25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9"/>
      <c r="M2" s="48"/>
      <c r="N2" s="48"/>
      <c r="O2" s="48"/>
      <c r="P2" s="48"/>
      <c r="Q2" s="48"/>
      <c r="R2" s="49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9" customHeight="1" x14ac:dyDescent="0.2">
      <c r="L3" s="50"/>
    </row>
    <row r="4" spans="1:31" ht="20.25" customHeight="1" x14ac:dyDescent="0.2">
      <c r="A4" s="543" t="s">
        <v>23</v>
      </c>
      <c r="B4" s="542"/>
      <c r="C4" s="544"/>
      <c r="D4" s="536">
        <f ca="1">試合情報とｻｲﾝ用①印刷!B1</f>
        <v>45141</v>
      </c>
      <c r="E4" s="537"/>
      <c r="F4" s="51" t="s">
        <v>24</v>
      </c>
      <c r="G4" s="535">
        <f ca="1">試合情報とｻｲﾝ用①印刷!B2</f>
        <v>45141</v>
      </c>
      <c r="H4" s="535"/>
      <c r="I4" s="51" t="s">
        <v>25</v>
      </c>
      <c r="J4" s="551">
        <f ca="1">試合情報とｻｲﾝ用①印刷!B3</f>
        <v>45141</v>
      </c>
      <c r="K4" s="551"/>
      <c r="L4" s="51" t="s">
        <v>26</v>
      </c>
      <c r="M4" s="52" t="s">
        <v>27</v>
      </c>
      <c r="N4" s="52" t="str">
        <f ca="1">試合情報とｻｲﾝ用①印刷!B4</f>
        <v>木</v>
      </c>
      <c r="O4" s="53" t="s">
        <v>28</v>
      </c>
      <c r="P4" s="543" t="s">
        <v>55</v>
      </c>
      <c r="Q4" s="544"/>
      <c r="R4" s="575" t="str">
        <f>試合情報とｻｲﾝ用①印刷!E1</f>
        <v>キリンビバレッジ周南総合スポーツセンター</v>
      </c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7"/>
    </row>
    <row r="5" spans="1:31" ht="20.25" customHeight="1" x14ac:dyDescent="0.2">
      <c r="A5" s="543" t="s">
        <v>15</v>
      </c>
      <c r="B5" s="542"/>
      <c r="C5" s="544"/>
      <c r="D5" s="575" t="str">
        <f>試合情報とｻｲﾝ用①印刷!E2</f>
        <v>平成30年度第57回西日本学生ハンドボール選手権大会</v>
      </c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6"/>
      <c r="AA5" s="576"/>
      <c r="AB5" s="576"/>
      <c r="AC5" s="576"/>
      <c r="AD5" s="576"/>
      <c r="AE5" s="577"/>
    </row>
    <row r="6" spans="1:31" ht="9" customHeight="1" x14ac:dyDescent="0.2">
      <c r="A6" s="54"/>
      <c r="B6" s="50"/>
      <c r="C6" s="50"/>
      <c r="D6" s="50"/>
      <c r="U6" s="50"/>
      <c r="V6" s="50"/>
      <c r="W6" s="50"/>
      <c r="X6" s="50"/>
      <c r="Y6" s="50"/>
      <c r="Z6" s="50"/>
      <c r="AA6" s="50"/>
      <c r="AE6" s="55"/>
    </row>
    <row r="7" spans="1:31" ht="26.25" customHeight="1" x14ac:dyDescent="0.2">
      <c r="A7" s="56" t="s">
        <v>18</v>
      </c>
      <c r="B7" s="545" t="str">
        <f>IF(試合情報とｻｲﾝ用①印刷!C8="","",(試合情報とｻｲﾝ用①印刷!C8))</f>
        <v>aaa</v>
      </c>
      <c r="C7" s="546"/>
      <c r="D7" s="546"/>
      <c r="E7" s="546"/>
      <c r="F7" s="546"/>
      <c r="G7" s="546"/>
      <c r="H7" s="547"/>
      <c r="I7" s="538">
        <f>IF(入力とｽｺｱのみ①重ね印刷!H1=0,"0",IF(入力とｽｺｱのみ①重ね印刷!H1="","",入力とｽｺｱのみ①重ね印刷!H1))</f>
        <v>4</v>
      </c>
      <c r="J7" s="538"/>
      <c r="K7" s="57" t="s">
        <v>59</v>
      </c>
      <c r="L7" s="538">
        <f>IF(入力とｽｺｱのみ①重ね印刷!J1=0,"0",IF(入力とｽｺｱのみ①重ね印刷!J1="","",入力とｽｺｱのみ①重ね印刷!J1))</f>
        <v>3</v>
      </c>
      <c r="M7" s="538"/>
      <c r="N7" s="571" t="str">
        <f>IF(試合情報とｻｲﾝ用①印刷!C10="","",(試合情報とｻｲﾝ用①印刷!C10))</f>
        <v>bbb</v>
      </c>
      <c r="O7" s="572"/>
      <c r="P7" s="572"/>
      <c r="Q7" s="572"/>
      <c r="R7" s="572"/>
      <c r="S7" s="572"/>
      <c r="T7" s="58" t="s">
        <v>19</v>
      </c>
      <c r="V7" s="573" t="str">
        <f>試合情報とｻｲﾝ用①印刷!E3</f>
        <v>男子</v>
      </c>
      <c r="W7" s="573"/>
      <c r="X7" s="573"/>
      <c r="Y7" s="573" t="str">
        <f>試合情報とｻｲﾝ用①印刷!E4&amp;試合情報とｻｲﾝ用①印刷!F4</f>
        <v>予選リーグ</v>
      </c>
      <c r="Z7" s="573"/>
      <c r="AA7" s="573"/>
      <c r="AB7" s="573"/>
      <c r="AC7" s="573"/>
      <c r="AD7" s="573"/>
      <c r="AE7" s="573"/>
    </row>
    <row r="8" spans="1:31" ht="12.75" customHeight="1" x14ac:dyDescent="0.2">
      <c r="A8" s="59"/>
      <c r="B8" s="50"/>
      <c r="I8" s="539">
        <f>IF(入力とｽｺｱのみ①重ね印刷!B3=0,"0",IF(入力とｽｺｱのみ①重ね印刷!B3="","",入力とｽｺｱのみ①重ね印刷!B3))</f>
        <v>4</v>
      </c>
      <c r="J8" s="540"/>
      <c r="K8" s="60" t="s">
        <v>60</v>
      </c>
      <c r="L8" s="540">
        <f>IF(入力とｽｺｱのみ①重ね印刷!J3=0,"0",IF(入力とｽｺｱのみ①重ね印刷!J3="","",入力とｽｺｱのみ①重ね印刷!J3))</f>
        <v>3</v>
      </c>
      <c r="M8" s="574"/>
    </row>
    <row r="9" spans="1:31" ht="12.75" customHeight="1" x14ac:dyDescent="0.2">
      <c r="A9" s="109" t="s">
        <v>121</v>
      </c>
      <c r="B9" s="110"/>
      <c r="C9" s="110"/>
      <c r="D9" s="110"/>
      <c r="E9" s="110"/>
      <c r="F9" s="110"/>
      <c r="G9" s="111"/>
      <c r="I9" s="541" t="str">
        <f>IF(入力とｽｺｱのみ①重ね印刷!C3=0,"0",IF(入力とｽｺｱのみ①重ね印刷!C3="","",入力とｽｺｱのみ①重ね印刷!C3))</f>
        <v/>
      </c>
      <c r="J9" s="542"/>
      <c r="K9" s="52" t="s">
        <v>60</v>
      </c>
      <c r="L9" s="542" t="str">
        <f>IF(入力とｽｺｱのみ①重ね印刷!K3=0,"0",IF(入力とｽｺｱのみ①重ね印刷!K3="","",入力とｽｺｱのみ①重ね印刷!K3))</f>
        <v/>
      </c>
      <c r="M9" s="550"/>
      <c r="O9" s="563" t="s">
        <v>51</v>
      </c>
      <c r="P9" s="563"/>
      <c r="Q9" s="563"/>
      <c r="R9" s="564" t="s">
        <v>166</v>
      </c>
      <c r="S9" s="565"/>
      <c r="T9" s="563" t="s">
        <v>19</v>
      </c>
      <c r="U9" s="563"/>
      <c r="V9" s="563"/>
      <c r="W9" s="50"/>
      <c r="X9" s="563" t="s">
        <v>51</v>
      </c>
      <c r="Y9" s="563"/>
      <c r="Z9" s="563"/>
      <c r="AA9" s="564"/>
      <c r="AB9" s="565"/>
      <c r="AC9" s="563" t="s">
        <v>19</v>
      </c>
      <c r="AD9" s="563"/>
      <c r="AE9" s="563"/>
    </row>
    <row r="10" spans="1:31" ht="12.75" customHeight="1" x14ac:dyDescent="0.2">
      <c r="A10" s="402" t="str">
        <f>試合情報とｻｲﾝ用①印刷!C13</f>
        <v/>
      </c>
      <c r="B10" s="378"/>
      <c r="C10" s="378"/>
      <c r="D10" s="378"/>
      <c r="E10" s="378"/>
      <c r="F10" s="378"/>
      <c r="G10" s="379"/>
      <c r="I10" s="541" t="str">
        <f>IF(入力とｽｺｱのみ①重ね印刷!D3="","",(入力とｽｺｱのみ①重ね印刷!D3+入力とｽｺｱのみ①重ね印刷!E3))</f>
        <v/>
      </c>
      <c r="J10" s="542"/>
      <c r="K10" s="52" t="s">
        <v>60</v>
      </c>
      <c r="L10" s="542" t="str">
        <f>IF(入力とｽｺｱのみ①重ね印刷!L3="","",(入力とｽｺｱのみ①重ね印刷!L3+入力とｽｺｱのみ①重ね印刷!M3))</f>
        <v/>
      </c>
      <c r="M10" s="550"/>
      <c r="O10" s="62" t="s">
        <v>48</v>
      </c>
      <c r="P10" s="62" t="s">
        <v>49</v>
      </c>
      <c r="Q10" s="62" t="s">
        <v>50</v>
      </c>
      <c r="R10" s="562" t="s">
        <v>52</v>
      </c>
      <c r="S10" s="562"/>
      <c r="T10" s="62" t="s">
        <v>50</v>
      </c>
      <c r="U10" s="62" t="s">
        <v>49</v>
      </c>
      <c r="V10" s="62" t="s">
        <v>48</v>
      </c>
      <c r="W10" s="143"/>
      <c r="X10" s="62" t="s">
        <v>48</v>
      </c>
      <c r="Y10" s="62" t="s">
        <v>49</v>
      </c>
      <c r="Z10" s="62" t="s">
        <v>50</v>
      </c>
      <c r="AA10" s="562" t="s">
        <v>52</v>
      </c>
      <c r="AB10" s="562"/>
      <c r="AC10" s="62" t="s">
        <v>50</v>
      </c>
      <c r="AD10" s="62" t="s">
        <v>49</v>
      </c>
      <c r="AE10" s="62" t="s">
        <v>48</v>
      </c>
    </row>
    <row r="11" spans="1:31" ht="12.75" customHeight="1" x14ac:dyDescent="0.2">
      <c r="I11" s="541" t="str">
        <f>IF(入力とｽｺｱのみ①重ね印刷!F3="","",(入力とｽｺｱのみ①重ね印刷!F3+入力とｽｺｱのみ①重ね印刷!G3))</f>
        <v/>
      </c>
      <c r="J11" s="542"/>
      <c r="K11" s="52" t="s">
        <v>60</v>
      </c>
      <c r="L11" s="542" t="str">
        <f>IF(入力とｽｺｱのみ①重ね印刷!N3="","",(入力とｽｺｱのみ①重ね印刷!N3+入力とｽｺｱのみ①重ね印刷!O3))</f>
        <v/>
      </c>
      <c r="M11" s="550"/>
      <c r="O11" s="272" t="str">
        <f>入力とｽｺｱのみ①重ね印刷!I105</f>
        <v/>
      </c>
      <c r="P11" s="273" t="str">
        <f>入力とｽｺｱのみ①重ね印刷!J105</f>
        <v/>
      </c>
      <c r="Q11" s="273" t="str">
        <f>入力とｽｺｱのみ①重ね印刷!K105</f>
        <v/>
      </c>
      <c r="R11" s="273" t="str">
        <f>入力とｽｺｱのみ①重ね印刷!L105</f>
        <v/>
      </c>
      <c r="S11" s="273" t="str">
        <f>入力とｽｺｱのみ①重ね印刷!M105</f>
        <v/>
      </c>
      <c r="T11" s="273" t="str">
        <f>入力とｽｺｱのみ①重ね印刷!N105</f>
        <v/>
      </c>
      <c r="U11" s="273" t="str">
        <f>入力とｽｺｱのみ①重ね印刷!O105</f>
        <v/>
      </c>
      <c r="V11" s="274" t="str">
        <f>入力とｽｺｱのみ①重ね印刷!P105</f>
        <v/>
      </c>
      <c r="W11" s="50"/>
      <c r="X11" s="272"/>
      <c r="Y11" s="273"/>
      <c r="Z11" s="273"/>
      <c r="AA11" s="273"/>
      <c r="AB11" s="273"/>
      <c r="AC11" s="273"/>
      <c r="AD11" s="273"/>
      <c r="AE11" s="274"/>
    </row>
    <row r="12" spans="1:31" ht="12.75" customHeight="1" x14ac:dyDescent="0.2">
      <c r="I12" s="63"/>
      <c r="J12" s="548" t="s">
        <v>61</v>
      </c>
      <c r="K12" s="548"/>
      <c r="L12" s="548"/>
      <c r="M12" s="61"/>
      <c r="O12" s="166" t="str">
        <f>入力とｽｺｱのみ①重ね印刷!I106</f>
        <v/>
      </c>
      <c r="P12" s="167" t="str">
        <f>入力とｽｺｱのみ①重ね印刷!J106</f>
        <v/>
      </c>
      <c r="Q12" s="167" t="str">
        <f>入力とｽｺｱのみ①重ね印刷!K106</f>
        <v/>
      </c>
      <c r="R12" s="167" t="str">
        <f>入力とｽｺｱのみ①重ね印刷!L106</f>
        <v/>
      </c>
      <c r="S12" s="167" t="str">
        <f>入力とｽｺｱのみ①重ね印刷!M106</f>
        <v/>
      </c>
      <c r="T12" s="167" t="str">
        <f>入力とｽｺｱのみ①重ね印刷!N106</f>
        <v/>
      </c>
      <c r="U12" s="167" t="str">
        <f>入力とｽｺｱのみ①重ね印刷!O106</f>
        <v/>
      </c>
      <c r="V12" s="168" t="str">
        <f>入力とｽｺｱのみ①重ね印刷!P106</f>
        <v/>
      </c>
      <c r="W12" s="50"/>
      <c r="X12" s="166"/>
      <c r="Y12" s="167"/>
      <c r="Z12" s="167"/>
      <c r="AA12" s="167"/>
      <c r="AB12" s="167"/>
      <c r="AC12" s="167"/>
      <c r="AD12" s="167"/>
      <c r="AE12" s="168"/>
    </row>
    <row r="13" spans="1:31" ht="12.75" customHeight="1" x14ac:dyDescent="0.2">
      <c r="I13" s="549" t="str">
        <f>IF(入力とｽｺｱのみ①重ね印刷!H3=0,"0",IF(入力とｽｺｱのみ①重ね印刷!H3="","",入力とｽｺｱのみ①重ね印刷!H3))</f>
        <v/>
      </c>
      <c r="J13" s="515"/>
      <c r="K13" s="64" t="s">
        <v>60</v>
      </c>
      <c r="L13" s="515" t="str">
        <f>IF(入力とｽｺｱのみ①重ね印刷!P3=0,"0",IF(入力とｽｺｱのみ①重ね印刷!P3="","",入力とｽｺｱのみ①重ね印刷!P3))</f>
        <v/>
      </c>
      <c r="M13" s="516"/>
      <c r="O13" s="275" t="str">
        <f>入力とｽｺｱのみ①重ね印刷!I107</f>
        <v/>
      </c>
      <c r="P13" s="276" t="str">
        <f>入力とｽｺｱのみ①重ね印刷!J107</f>
        <v/>
      </c>
      <c r="Q13" s="276" t="str">
        <f>入力とｽｺｱのみ①重ね印刷!K107</f>
        <v/>
      </c>
      <c r="R13" s="276" t="str">
        <f>入力とｽｺｱのみ①重ね印刷!L107</f>
        <v/>
      </c>
      <c r="S13" s="276" t="str">
        <f>入力とｽｺｱのみ①重ね印刷!M107</f>
        <v/>
      </c>
      <c r="T13" s="276" t="str">
        <f>入力とｽｺｱのみ①重ね印刷!N107</f>
        <v/>
      </c>
      <c r="U13" s="276" t="str">
        <f>入力とｽｺｱのみ①重ね印刷!O107</f>
        <v/>
      </c>
      <c r="V13" s="277" t="str">
        <f>入力とｽｺｱのみ①重ね印刷!P107</f>
        <v/>
      </c>
      <c r="X13" s="275"/>
      <c r="Y13" s="276"/>
      <c r="Z13" s="276"/>
      <c r="AA13" s="276"/>
      <c r="AB13" s="276"/>
      <c r="AC13" s="276"/>
      <c r="AD13" s="276"/>
      <c r="AE13" s="277"/>
    </row>
    <row r="14" spans="1:31" ht="12.75" customHeight="1" x14ac:dyDescent="0.2">
      <c r="D14" s="50"/>
      <c r="E14" s="50"/>
      <c r="F14" s="50"/>
      <c r="G14" s="50"/>
      <c r="H14" s="50"/>
      <c r="O14" s="166" t="str">
        <f>入力とｽｺｱのみ①重ね印刷!I108</f>
        <v/>
      </c>
      <c r="P14" s="167" t="str">
        <f>入力とｽｺｱのみ①重ね印刷!J108</f>
        <v/>
      </c>
      <c r="Q14" s="167" t="str">
        <f>入力とｽｺｱのみ①重ね印刷!K108</f>
        <v/>
      </c>
      <c r="R14" s="167" t="str">
        <f>入力とｽｺｱのみ①重ね印刷!L108</f>
        <v/>
      </c>
      <c r="S14" s="167" t="str">
        <f>入力とｽｺｱのみ①重ね印刷!M108</f>
        <v/>
      </c>
      <c r="T14" s="167" t="str">
        <f>入力とｽｺｱのみ①重ね印刷!N108</f>
        <v/>
      </c>
      <c r="U14" s="167" t="str">
        <f>入力とｽｺｱのみ①重ね印刷!O108</f>
        <v/>
      </c>
      <c r="V14" s="168" t="str">
        <f>入力とｽｺｱのみ①重ね印刷!P108</f>
        <v/>
      </c>
      <c r="X14" s="166"/>
      <c r="Y14" s="167"/>
      <c r="Z14" s="167"/>
      <c r="AA14" s="167"/>
      <c r="AB14" s="167"/>
      <c r="AC14" s="167"/>
      <c r="AD14" s="167"/>
      <c r="AE14" s="168"/>
    </row>
    <row r="15" spans="1:31" ht="12.75" customHeight="1" x14ac:dyDescent="0.2">
      <c r="A15" s="270" t="s">
        <v>37</v>
      </c>
      <c r="B15" s="271"/>
      <c r="C15" s="520" t="str">
        <f>IF(試合情報とｻｲﾝ用①印刷!C9="","",(試合情報とｻｲﾝ用①印刷!C9))</f>
        <v>aaaa</v>
      </c>
      <c r="D15" s="520"/>
      <c r="E15" s="520"/>
      <c r="F15" s="520"/>
      <c r="G15" s="520"/>
      <c r="H15" s="269" t="s">
        <v>42</v>
      </c>
      <c r="I15" s="270" t="s">
        <v>41</v>
      </c>
      <c r="J15" s="278" t="s">
        <v>40</v>
      </c>
      <c r="K15" s="278" t="s">
        <v>40</v>
      </c>
      <c r="L15" s="278" t="s">
        <v>39</v>
      </c>
      <c r="M15" s="271" t="s">
        <v>38</v>
      </c>
      <c r="O15" s="275" t="str">
        <f>入力とｽｺｱのみ①重ね印刷!I109</f>
        <v/>
      </c>
      <c r="P15" s="276" t="str">
        <f>入力とｽｺｱのみ①重ね印刷!J109</f>
        <v/>
      </c>
      <c r="Q15" s="276" t="str">
        <f>入力とｽｺｱのみ①重ね印刷!K109</f>
        <v/>
      </c>
      <c r="R15" s="276" t="str">
        <f>入力とｽｺｱのみ①重ね印刷!L109</f>
        <v/>
      </c>
      <c r="S15" s="276" t="str">
        <f>入力とｽｺｱのみ①重ね印刷!M109</f>
        <v/>
      </c>
      <c r="T15" s="276" t="str">
        <f>入力とｽｺｱのみ①重ね印刷!N109</f>
        <v/>
      </c>
      <c r="U15" s="276" t="str">
        <f>入力とｽｺｱのみ①重ね印刷!O109</f>
        <v/>
      </c>
      <c r="V15" s="277" t="str">
        <f>入力とｽｺｱのみ①重ね印刷!P109</f>
        <v/>
      </c>
      <c r="X15" s="275"/>
      <c r="Y15" s="276"/>
      <c r="Z15" s="276"/>
      <c r="AA15" s="276"/>
      <c r="AB15" s="276"/>
      <c r="AC15" s="276"/>
      <c r="AD15" s="276"/>
      <c r="AE15" s="277"/>
    </row>
    <row r="16" spans="1:31" ht="12.75" customHeight="1" x14ac:dyDescent="0.2">
      <c r="A16" s="169">
        <f>試合情報とｻｲﾝ用①印刷!A18</f>
        <v>1</v>
      </c>
      <c r="B16" s="170">
        <f ca="1">試合情報とｻｲﾝ用①印刷!C18</f>
        <v>0</v>
      </c>
      <c r="C16" s="519" t="str">
        <f ca="1">試合情報とｻｲﾝ用①印刷!B18</f>
        <v>sue1</v>
      </c>
      <c r="D16" s="519"/>
      <c r="E16" s="519"/>
      <c r="F16" s="519"/>
      <c r="G16" s="519"/>
      <c r="H16" s="178">
        <f>入力とｽｺｱのみ①重ね印刷!S10</f>
        <v>1</v>
      </c>
      <c r="I16" s="169">
        <f>入力とｽｺｱのみ①重ね印刷!T10</f>
        <v>0</v>
      </c>
      <c r="J16" s="167" t="str">
        <f>IF(入力とｽｺｱのみ①重ね印刷!U10="","",IF(入力とｽｺｱのみ①重ね印刷!U10=0,"",1))</f>
        <v/>
      </c>
      <c r="K16" s="167" t="str">
        <f>IF(入力とｽｺｱのみ①重ね印刷!U10=2,1,IF(入力とｽｺｱのみ①重ね印刷!U10=3,2,""))</f>
        <v/>
      </c>
      <c r="L16" s="172">
        <f>入力とｽｺｱのみ①重ね印刷!V10</f>
        <v>0</v>
      </c>
      <c r="M16" s="170">
        <f>入力とｽｺｱのみ①重ね印刷!W10</f>
        <v>0</v>
      </c>
      <c r="O16" s="166" t="str">
        <f>入力とｽｺｱのみ①重ね印刷!I110</f>
        <v/>
      </c>
      <c r="P16" s="167" t="str">
        <f>入力とｽｺｱのみ①重ね印刷!J110</f>
        <v/>
      </c>
      <c r="Q16" s="167" t="str">
        <f>入力とｽｺｱのみ①重ね印刷!K110</f>
        <v/>
      </c>
      <c r="R16" s="167" t="str">
        <f>入力とｽｺｱのみ①重ね印刷!L110</f>
        <v/>
      </c>
      <c r="S16" s="167" t="str">
        <f>入力とｽｺｱのみ①重ね印刷!M110</f>
        <v/>
      </c>
      <c r="T16" s="167" t="str">
        <f>入力とｽｺｱのみ①重ね印刷!N110</f>
        <v/>
      </c>
      <c r="U16" s="167" t="str">
        <f>入力とｽｺｱのみ①重ね印刷!O110</f>
        <v/>
      </c>
      <c r="V16" s="168" t="str">
        <f>入力とｽｺｱのみ①重ね印刷!P110</f>
        <v/>
      </c>
      <c r="X16" s="166"/>
      <c r="Y16" s="167"/>
      <c r="Z16" s="167"/>
      <c r="AA16" s="167"/>
      <c r="AB16" s="167"/>
      <c r="AC16" s="167"/>
      <c r="AD16" s="167"/>
      <c r="AE16" s="168"/>
    </row>
    <row r="17" spans="1:31" ht="12.75" customHeight="1" x14ac:dyDescent="0.2">
      <c r="A17" s="275">
        <f>試合情報とｻｲﾝ用①印刷!A19</f>
        <v>2</v>
      </c>
      <c r="B17" s="277">
        <f ca="1">試合情報とｻｲﾝ用①印刷!C19</f>
        <v>0</v>
      </c>
      <c r="C17" s="518" t="str">
        <f ca="1">試合情報とｻｲﾝ用①印刷!B19</f>
        <v>sue2</v>
      </c>
      <c r="D17" s="518"/>
      <c r="E17" s="518"/>
      <c r="F17" s="518"/>
      <c r="G17" s="518"/>
      <c r="H17" s="279">
        <f>入力とｽｺｱのみ①重ね印刷!S11</f>
        <v>1</v>
      </c>
      <c r="I17" s="275">
        <f>入力とｽｺｱのみ①重ね印刷!T11</f>
        <v>0</v>
      </c>
      <c r="J17" s="276" t="str">
        <f>IF(入力とｽｺｱのみ①重ね印刷!U11="","",IF(入力とｽｺｱのみ①重ね印刷!U11=0,"",1))</f>
        <v/>
      </c>
      <c r="K17" s="276" t="str">
        <f>IF(入力とｽｺｱのみ①重ね印刷!U11=2,1,IF(入力とｽｺｱのみ①重ね印刷!U11=3,2,""))</f>
        <v/>
      </c>
      <c r="L17" s="276">
        <f>入力とｽｺｱのみ①重ね印刷!V11</f>
        <v>0</v>
      </c>
      <c r="M17" s="277">
        <f>入力とｽｺｱのみ①重ね印刷!W11</f>
        <v>0</v>
      </c>
      <c r="O17" s="275" t="str">
        <f>入力とｽｺｱのみ①重ね印刷!I111</f>
        <v/>
      </c>
      <c r="P17" s="276" t="str">
        <f>入力とｽｺｱのみ①重ね印刷!J111</f>
        <v/>
      </c>
      <c r="Q17" s="276" t="str">
        <f>入力とｽｺｱのみ①重ね印刷!K111</f>
        <v/>
      </c>
      <c r="R17" s="276" t="str">
        <f>入力とｽｺｱのみ①重ね印刷!L111</f>
        <v/>
      </c>
      <c r="S17" s="276" t="str">
        <f>入力とｽｺｱのみ①重ね印刷!M111</f>
        <v/>
      </c>
      <c r="T17" s="276" t="str">
        <f>入力とｽｺｱのみ①重ね印刷!N111</f>
        <v/>
      </c>
      <c r="U17" s="276" t="str">
        <f>入力とｽｺｱのみ①重ね印刷!O111</f>
        <v/>
      </c>
      <c r="V17" s="277" t="str">
        <f>入力とｽｺｱのみ①重ね印刷!P111</f>
        <v/>
      </c>
      <c r="X17" s="275"/>
      <c r="Y17" s="276"/>
      <c r="Z17" s="276"/>
      <c r="AA17" s="276"/>
      <c r="AB17" s="276"/>
      <c r="AC17" s="276"/>
      <c r="AD17" s="276"/>
      <c r="AE17" s="277"/>
    </row>
    <row r="18" spans="1:31" ht="12.75" customHeight="1" x14ac:dyDescent="0.2">
      <c r="A18" s="166">
        <f>試合情報とｻｲﾝ用①印刷!A20</f>
        <v>3</v>
      </c>
      <c r="B18" s="168">
        <f ca="1">試合情報とｻｲﾝ用①印刷!C20</f>
        <v>0</v>
      </c>
      <c r="C18" s="513" t="str">
        <f ca="1">試合情報とｻｲﾝ用①印刷!B20</f>
        <v>sue3</v>
      </c>
      <c r="D18" s="513"/>
      <c r="E18" s="513"/>
      <c r="F18" s="513"/>
      <c r="G18" s="513"/>
      <c r="H18" s="171">
        <f>入力とｽｺｱのみ①重ね印刷!S12</f>
        <v>1</v>
      </c>
      <c r="I18" s="166">
        <f>入力とｽｺｱのみ①重ね印刷!T12</f>
        <v>1</v>
      </c>
      <c r="J18" s="167" t="str">
        <f>IF(入力とｽｺｱのみ①重ね印刷!U12="","",IF(入力とｽｺｱのみ①重ね印刷!U12=0,"",1))</f>
        <v/>
      </c>
      <c r="K18" s="167" t="str">
        <f>IF(入力とｽｺｱのみ①重ね印刷!U12=2,1,IF(入力とｽｺｱのみ①重ね印刷!U12=3,2,""))</f>
        <v/>
      </c>
      <c r="L18" s="167">
        <f>入力とｽｺｱのみ①重ね印刷!V12</f>
        <v>0</v>
      </c>
      <c r="M18" s="168">
        <f>入力とｽｺｱのみ①重ね印刷!W12</f>
        <v>0</v>
      </c>
      <c r="O18" s="166" t="str">
        <f>入力とｽｺｱのみ①重ね印刷!I112</f>
        <v/>
      </c>
      <c r="P18" s="167" t="str">
        <f>入力とｽｺｱのみ①重ね印刷!J112</f>
        <v/>
      </c>
      <c r="Q18" s="167" t="str">
        <f>入力とｽｺｱのみ①重ね印刷!K112</f>
        <v/>
      </c>
      <c r="R18" s="167" t="str">
        <f>入力とｽｺｱのみ①重ね印刷!L112</f>
        <v/>
      </c>
      <c r="S18" s="167" t="str">
        <f>入力とｽｺｱのみ①重ね印刷!M112</f>
        <v/>
      </c>
      <c r="T18" s="167" t="str">
        <f>入力とｽｺｱのみ①重ね印刷!N112</f>
        <v/>
      </c>
      <c r="U18" s="167" t="str">
        <f>入力とｽｺｱのみ①重ね印刷!O112</f>
        <v/>
      </c>
      <c r="V18" s="168" t="str">
        <f>入力とｽｺｱのみ①重ね印刷!P112</f>
        <v/>
      </c>
      <c r="X18" s="166"/>
      <c r="Y18" s="167"/>
      <c r="Z18" s="167"/>
      <c r="AA18" s="167"/>
      <c r="AB18" s="167"/>
      <c r="AC18" s="167"/>
      <c r="AD18" s="167"/>
      <c r="AE18" s="168"/>
    </row>
    <row r="19" spans="1:31" ht="12.75" customHeight="1" x14ac:dyDescent="0.2">
      <c r="A19" s="275">
        <f>試合情報とｻｲﾝ用①印刷!A21</f>
        <v>4</v>
      </c>
      <c r="B19" s="277">
        <f ca="1">試合情報とｻｲﾝ用①印刷!C21</f>
        <v>0</v>
      </c>
      <c r="C19" s="518" t="str">
        <f ca="1">試合情報とｻｲﾝ用①印刷!B21</f>
        <v>sue4</v>
      </c>
      <c r="D19" s="518"/>
      <c r="E19" s="518"/>
      <c r="F19" s="518"/>
      <c r="G19" s="518"/>
      <c r="H19" s="279">
        <f>入力とｽｺｱのみ①重ね印刷!S13</f>
        <v>0</v>
      </c>
      <c r="I19" s="275">
        <f>入力とｽｺｱのみ①重ね印刷!T13</f>
        <v>0</v>
      </c>
      <c r="J19" s="276" t="str">
        <f>IF(入力とｽｺｱのみ①重ね印刷!U13="","",IF(入力とｽｺｱのみ①重ね印刷!U13=0,"",1))</f>
        <v/>
      </c>
      <c r="K19" s="276" t="str">
        <f>IF(入力とｽｺｱのみ①重ね印刷!U13=2,1,IF(入力とｽｺｱのみ①重ね印刷!U13=3,2,""))</f>
        <v/>
      </c>
      <c r="L19" s="276">
        <f>入力とｽｺｱのみ①重ね印刷!V13</f>
        <v>0</v>
      </c>
      <c r="M19" s="277">
        <f>入力とｽｺｱのみ①重ね印刷!W13</f>
        <v>0</v>
      </c>
      <c r="O19" s="275" t="str">
        <f>入力とｽｺｱのみ①重ね印刷!I113</f>
        <v/>
      </c>
      <c r="P19" s="276" t="str">
        <f>入力とｽｺｱのみ①重ね印刷!J113</f>
        <v/>
      </c>
      <c r="Q19" s="276" t="str">
        <f>入力とｽｺｱのみ①重ね印刷!K113</f>
        <v/>
      </c>
      <c r="R19" s="276" t="str">
        <f>入力とｽｺｱのみ①重ね印刷!L113</f>
        <v/>
      </c>
      <c r="S19" s="276" t="str">
        <f>入力とｽｺｱのみ①重ね印刷!M113</f>
        <v/>
      </c>
      <c r="T19" s="276" t="str">
        <f>入力とｽｺｱのみ①重ね印刷!N113</f>
        <v/>
      </c>
      <c r="U19" s="276" t="str">
        <f>入力とｽｺｱのみ①重ね印刷!O113</f>
        <v/>
      </c>
      <c r="V19" s="277" t="str">
        <f>入力とｽｺｱのみ①重ね印刷!P113</f>
        <v/>
      </c>
      <c r="X19" s="275"/>
      <c r="Y19" s="276"/>
      <c r="Z19" s="276"/>
      <c r="AA19" s="276"/>
      <c r="AB19" s="276"/>
      <c r="AC19" s="276"/>
      <c r="AD19" s="276"/>
      <c r="AE19" s="277"/>
    </row>
    <row r="20" spans="1:31" ht="12.75" customHeight="1" x14ac:dyDescent="0.2">
      <c r="A20" s="166">
        <f>試合情報とｻｲﾝ用①印刷!A22</f>
        <v>5</v>
      </c>
      <c r="B20" s="168">
        <f ca="1">試合情報とｻｲﾝ用①印刷!C22</f>
        <v>0</v>
      </c>
      <c r="C20" s="513" t="str">
        <f ca="1">試合情報とｻｲﾝ用①印刷!B22</f>
        <v>sue5</v>
      </c>
      <c r="D20" s="513"/>
      <c r="E20" s="513"/>
      <c r="F20" s="513"/>
      <c r="G20" s="513"/>
      <c r="H20" s="171">
        <f>入力とｽｺｱのみ①重ね印刷!S14</f>
        <v>0</v>
      </c>
      <c r="I20" s="166">
        <f>入力とｽｺｱのみ①重ね印刷!T14</f>
        <v>0</v>
      </c>
      <c r="J20" s="167" t="str">
        <f>IF(入力とｽｺｱのみ①重ね印刷!U14="","",IF(入力とｽｺｱのみ①重ね印刷!U14=0,"",1))</f>
        <v/>
      </c>
      <c r="K20" s="167" t="str">
        <f>IF(入力とｽｺｱのみ①重ね印刷!U14=2,1,IF(入力とｽｺｱのみ①重ね印刷!U14=3,2,""))</f>
        <v/>
      </c>
      <c r="L20" s="167">
        <f>入力とｽｺｱのみ①重ね印刷!V14</f>
        <v>0</v>
      </c>
      <c r="M20" s="168">
        <f>入力とｽｺｱのみ①重ね印刷!W14</f>
        <v>0</v>
      </c>
      <c r="O20" s="166" t="str">
        <f>入力とｽｺｱのみ①重ね印刷!I114</f>
        <v/>
      </c>
      <c r="P20" s="167" t="str">
        <f>入力とｽｺｱのみ①重ね印刷!J114</f>
        <v/>
      </c>
      <c r="Q20" s="167" t="str">
        <f>入力とｽｺｱのみ①重ね印刷!K114</f>
        <v/>
      </c>
      <c r="R20" s="167" t="str">
        <f>入力とｽｺｱのみ①重ね印刷!L114</f>
        <v/>
      </c>
      <c r="S20" s="167" t="str">
        <f>入力とｽｺｱのみ①重ね印刷!M114</f>
        <v/>
      </c>
      <c r="T20" s="167" t="str">
        <f>入力とｽｺｱのみ①重ね印刷!N114</f>
        <v/>
      </c>
      <c r="U20" s="167" t="str">
        <f>入力とｽｺｱのみ①重ね印刷!O114</f>
        <v/>
      </c>
      <c r="V20" s="168" t="str">
        <f>入力とｽｺｱのみ①重ね印刷!P114</f>
        <v/>
      </c>
      <c r="X20" s="166"/>
      <c r="Y20" s="167"/>
      <c r="Z20" s="167"/>
      <c r="AA20" s="167"/>
      <c r="AB20" s="167"/>
      <c r="AC20" s="167"/>
      <c r="AD20" s="167"/>
      <c r="AE20" s="168"/>
    </row>
    <row r="21" spans="1:31" ht="12.75" customHeight="1" x14ac:dyDescent="0.2">
      <c r="A21" s="275">
        <f>試合情報とｻｲﾝ用①印刷!A23</f>
        <v>6</v>
      </c>
      <c r="B21" s="277" t="str">
        <f ca="1">試合情報とｻｲﾝ用①印刷!C23</f>
        <v>c</v>
      </c>
      <c r="C21" s="518" t="str">
        <f ca="1">試合情報とｻｲﾝ用①印刷!B23</f>
        <v>sue6</v>
      </c>
      <c r="D21" s="518"/>
      <c r="E21" s="518"/>
      <c r="F21" s="518"/>
      <c r="G21" s="518"/>
      <c r="H21" s="279">
        <f>入力とｽｺｱのみ①重ね印刷!S15</f>
        <v>0</v>
      </c>
      <c r="I21" s="275">
        <f>入力とｽｺｱのみ①重ね印刷!T15</f>
        <v>0</v>
      </c>
      <c r="J21" s="276" t="str">
        <f>IF(入力とｽｺｱのみ①重ね印刷!U15="","",IF(入力とｽｺｱのみ①重ね印刷!U15=0,"",1))</f>
        <v/>
      </c>
      <c r="K21" s="276" t="str">
        <f>IF(入力とｽｺｱのみ①重ね印刷!U15=2,1,IF(入力とｽｺｱのみ①重ね印刷!U15=3,2,""))</f>
        <v/>
      </c>
      <c r="L21" s="276">
        <f>入力とｽｺｱのみ①重ね印刷!V15</f>
        <v>0</v>
      </c>
      <c r="M21" s="277">
        <f>入力とｽｺｱのみ①重ね印刷!W15</f>
        <v>0</v>
      </c>
      <c r="O21" s="275" t="str">
        <f>入力とｽｺｱのみ①重ね印刷!I115</f>
        <v/>
      </c>
      <c r="P21" s="276" t="str">
        <f>入力とｽｺｱのみ①重ね印刷!J115</f>
        <v/>
      </c>
      <c r="Q21" s="276" t="str">
        <f>入力とｽｺｱのみ①重ね印刷!K115</f>
        <v/>
      </c>
      <c r="R21" s="276" t="str">
        <f>入力とｽｺｱのみ①重ね印刷!L115</f>
        <v/>
      </c>
      <c r="S21" s="276" t="str">
        <f>入力とｽｺｱのみ①重ね印刷!M115</f>
        <v/>
      </c>
      <c r="T21" s="276" t="str">
        <f>入力とｽｺｱのみ①重ね印刷!N115</f>
        <v/>
      </c>
      <c r="U21" s="276" t="str">
        <f>入力とｽｺｱのみ①重ね印刷!O115</f>
        <v/>
      </c>
      <c r="V21" s="277" t="str">
        <f>入力とｽｺｱのみ①重ね印刷!P115</f>
        <v/>
      </c>
      <c r="X21" s="275"/>
      <c r="Y21" s="276"/>
      <c r="Z21" s="276"/>
      <c r="AA21" s="276"/>
      <c r="AB21" s="276"/>
      <c r="AC21" s="276"/>
      <c r="AD21" s="276"/>
      <c r="AE21" s="277"/>
    </row>
    <row r="22" spans="1:31" ht="12.75" customHeight="1" x14ac:dyDescent="0.2">
      <c r="A22" s="249">
        <f>試合情報とｻｲﾝ用①印刷!A24</f>
        <v>7</v>
      </c>
      <c r="B22" s="250">
        <f ca="1">試合情報とｻｲﾝ用①印刷!C24</f>
        <v>0</v>
      </c>
      <c r="C22" s="514" t="str">
        <f ca="1">試合情報とｻｲﾝ用①印刷!B24</f>
        <v>sue7</v>
      </c>
      <c r="D22" s="514"/>
      <c r="E22" s="514"/>
      <c r="F22" s="514"/>
      <c r="G22" s="514"/>
      <c r="H22" s="171">
        <f>入力とｽｺｱのみ①重ね印刷!S16</f>
        <v>0</v>
      </c>
      <c r="I22" s="166">
        <f>入力とｽｺｱのみ①重ね印刷!T16</f>
        <v>0</v>
      </c>
      <c r="J22" s="167" t="str">
        <f>IF(入力とｽｺｱのみ①重ね印刷!U16="","",IF(入力とｽｺｱのみ①重ね印刷!U16=0,"",1))</f>
        <v/>
      </c>
      <c r="K22" s="167" t="str">
        <f>IF(入力とｽｺｱのみ①重ね印刷!U16=2,1,IF(入力とｽｺｱのみ①重ね印刷!U16=3,2,""))</f>
        <v/>
      </c>
      <c r="L22" s="167">
        <f>入力とｽｺｱのみ①重ね印刷!V16</f>
        <v>0</v>
      </c>
      <c r="M22" s="168">
        <f>入力とｽｺｱのみ①重ね印刷!W16</f>
        <v>0</v>
      </c>
      <c r="O22" s="166" t="str">
        <f>入力とｽｺｱのみ①重ね印刷!I116</f>
        <v/>
      </c>
      <c r="P22" s="167" t="str">
        <f>入力とｽｺｱのみ①重ね印刷!J116</f>
        <v/>
      </c>
      <c r="Q22" s="167" t="str">
        <f>入力とｽｺｱのみ①重ね印刷!K116</f>
        <v/>
      </c>
      <c r="R22" s="167" t="str">
        <f>入力とｽｺｱのみ①重ね印刷!L116</f>
        <v/>
      </c>
      <c r="S22" s="167" t="str">
        <f>入力とｽｺｱのみ①重ね印刷!M116</f>
        <v/>
      </c>
      <c r="T22" s="167" t="str">
        <f>入力とｽｺｱのみ①重ね印刷!N116</f>
        <v/>
      </c>
      <c r="U22" s="167" t="str">
        <f>入力とｽｺｱのみ①重ね印刷!O116</f>
        <v/>
      </c>
      <c r="V22" s="168" t="str">
        <f>入力とｽｺｱのみ①重ね印刷!P116</f>
        <v/>
      </c>
      <c r="X22" s="166"/>
      <c r="Y22" s="167"/>
      <c r="Z22" s="167"/>
      <c r="AA22" s="167"/>
      <c r="AB22" s="167"/>
      <c r="AC22" s="167"/>
      <c r="AD22" s="167"/>
      <c r="AE22" s="168"/>
    </row>
    <row r="23" spans="1:31" ht="12.75" customHeight="1" x14ac:dyDescent="0.2">
      <c r="A23" s="280">
        <f>試合情報とｻｲﾝ用①印刷!A25</f>
        <v>8</v>
      </c>
      <c r="B23" s="281">
        <f ca="1">試合情報とｻｲﾝ用①印刷!C25</f>
        <v>0</v>
      </c>
      <c r="C23" s="517" t="str">
        <f ca="1">試合情報とｻｲﾝ用①印刷!B25</f>
        <v>sue8</v>
      </c>
      <c r="D23" s="517"/>
      <c r="E23" s="517"/>
      <c r="F23" s="517"/>
      <c r="G23" s="517"/>
      <c r="H23" s="279">
        <f>入力とｽｺｱのみ①重ね印刷!S17</f>
        <v>0</v>
      </c>
      <c r="I23" s="275">
        <f>入力とｽｺｱのみ①重ね印刷!T17</f>
        <v>0</v>
      </c>
      <c r="J23" s="276" t="str">
        <f>IF(入力とｽｺｱのみ①重ね印刷!U17="","",IF(入力とｽｺｱのみ①重ね印刷!U17=0,"",1))</f>
        <v/>
      </c>
      <c r="K23" s="276" t="str">
        <f>IF(入力とｽｺｱのみ①重ね印刷!U17=2,1,IF(入力とｽｺｱのみ①重ね印刷!U17=3,2,""))</f>
        <v/>
      </c>
      <c r="L23" s="276">
        <f>入力とｽｺｱのみ①重ね印刷!V17</f>
        <v>0</v>
      </c>
      <c r="M23" s="277">
        <f>入力とｽｺｱのみ①重ね印刷!W17</f>
        <v>0</v>
      </c>
      <c r="O23" s="275" t="str">
        <f>入力とｽｺｱのみ①重ね印刷!I117</f>
        <v/>
      </c>
      <c r="P23" s="276" t="str">
        <f>入力とｽｺｱのみ①重ね印刷!J117</f>
        <v/>
      </c>
      <c r="Q23" s="276" t="str">
        <f>入力とｽｺｱのみ①重ね印刷!K117</f>
        <v/>
      </c>
      <c r="R23" s="276" t="str">
        <f>入力とｽｺｱのみ①重ね印刷!L117</f>
        <v/>
      </c>
      <c r="S23" s="276" t="str">
        <f>入力とｽｺｱのみ①重ね印刷!M117</f>
        <v/>
      </c>
      <c r="T23" s="276" t="str">
        <f>入力とｽｺｱのみ①重ね印刷!N117</f>
        <v/>
      </c>
      <c r="U23" s="276" t="str">
        <f>入力とｽｺｱのみ①重ね印刷!O117</f>
        <v/>
      </c>
      <c r="V23" s="277" t="str">
        <f>入力とｽｺｱのみ①重ね印刷!P117</f>
        <v/>
      </c>
      <c r="X23" s="275"/>
      <c r="Y23" s="276"/>
      <c r="Z23" s="276"/>
      <c r="AA23" s="276"/>
      <c r="AB23" s="276"/>
      <c r="AC23" s="276"/>
      <c r="AD23" s="276"/>
      <c r="AE23" s="277"/>
    </row>
    <row r="24" spans="1:31" ht="12.75" customHeight="1" x14ac:dyDescent="0.2">
      <c r="A24" s="249">
        <f>試合情報とｻｲﾝ用①印刷!A26</f>
        <v>9</v>
      </c>
      <c r="B24" s="250">
        <f ca="1">試合情報とｻｲﾝ用①印刷!C26</f>
        <v>0</v>
      </c>
      <c r="C24" s="514" t="str">
        <f ca="1">試合情報とｻｲﾝ用①印刷!B26</f>
        <v>sue9</v>
      </c>
      <c r="D24" s="514"/>
      <c r="E24" s="514"/>
      <c r="F24" s="514"/>
      <c r="G24" s="514"/>
      <c r="H24" s="171">
        <f>入力とｽｺｱのみ①重ね印刷!S18</f>
        <v>0</v>
      </c>
      <c r="I24" s="166">
        <f>入力とｽｺｱのみ①重ね印刷!T18</f>
        <v>0</v>
      </c>
      <c r="J24" s="167" t="str">
        <f>IF(入力とｽｺｱのみ①重ね印刷!U18="","",IF(入力とｽｺｱのみ①重ね印刷!U18=0,"",1))</f>
        <v/>
      </c>
      <c r="K24" s="167" t="str">
        <f>IF(入力とｽｺｱのみ①重ね印刷!U18=2,1,IF(入力とｽｺｱのみ①重ね印刷!U18=3,2,""))</f>
        <v/>
      </c>
      <c r="L24" s="167">
        <f>入力とｽｺｱのみ①重ね印刷!V18</f>
        <v>0</v>
      </c>
      <c r="M24" s="168">
        <f>入力とｽｺｱのみ①重ね印刷!W18</f>
        <v>0</v>
      </c>
      <c r="O24" s="166" t="str">
        <f>入力とｽｺｱのみ①重ね印刷!I118</f>
        <v/>
      </c>
      <c r="P24" s="167" t="str">
        <f>入力とｽｺｱのみ①重ね印刷!J118</f>
        <v/>
      </c>
      <c r="Q24" s="167" t="str">
        <f>入力とｽｺｱのみ①重ね印刷!K118</f>
        <v/>
      </c>
      <c r="R24" s="167" t="str">
        <f>入力とｽｺｱのみ①重ね印刷!L118</f>
        <v/>
      </c>
      <c r="S24" s="167" t="str">
        <f>入力とｽｺｱのみ①重ね印刷!M118</f>
        <v/>
      </c>
      <c r="T24" s="167" t="str">
        <f>入力とｽｺｱのみ①重ね印刷!N118</f>
        <v/>
      </c>
      <c r="U24" s="167" t="str">
        <f>入力とｽｺｱのみ①重ね印刷!O118</f>
        <v/>
      </c>
      <c r="V24" s="168" t="str">
        <f>入力とｽｺｱのみ①重ね印刷!P118</f>
        <v/>
      </c>
      <c r="X24" s="166"/>
      <c r="Y24" s="167"/>
      <c r="Z24" s="167"/>
      <c r="AA24" s="167"/>
      <c r="AB24" s="167"/>
      <c r="AC24" s="167"/>
      <c r="AD24" s="167"/>
      <c r="AE24" s="168"/>
    </row>
    <row r="25" spans="1:31" ht="12.75" customHeight="1" x14ac:dyDescent="0.2">
      <c r="A25" s="280">
        <f>試合情報とｻｲﾝ用①印刷!A27</f>
        <v>10</v>
      </c>
      <c r="B25" s="281">
        <f ca="1">試合情報とｻｲﾝ用①印刷!C27</f>
        <v>0</v>
      </c>
      <c r="C25" s="517" t="str">
        <f ca="1">試合情報とｻｲﾝ用①印刷!B27</f>
        <v>sue10</v>
      </c>
      <c r="D25" s="517"/>
      <c r="E25" s="517"/>
      <c r="F25" s="517"/>
      <c r="G25" s="517"/>
      <c r="H25" s="279">
        <f>入力とｽｺｱのみ①重ね印刷!S19</f>
        <v>0</v>
      </c>
      <c r="I25" s="275">
        <f>入力とｽｺｱのみ①重ね印刷!T19</f>
        <v>0</v>
      </c>
      <c r="J25" s="276" t="str">
        <f>IF(入力とｽｺｱのみ①重ね印刷!U19="","",IF(入力とｽｺｱのみ①重ね印刷!U19=0,"",1))</f>
        <v/>
      </c>
      <c r="K25" s="276" t="str">
        <f>IF(入力とｽｺｱのみ①重ね印刷!U19=2,1,IF(入力とｽｺｱのみ①重ね印刷!U19=3,2,""))</f>
        <v/>
      </c>
      <c r="L25" s="276">
        <f>入力とｽｺｱのみ①重ね印刷!V19</f>
        <v>0</v>
      </c>
      <c r="M25" s="277">
        <f>入力とｽｺｱのみ①重ね印刷!W19</f>
        <v>0</v>
      </c>
      <c r="O25" s="275" t="str">
        <f>入力とｽｺｱのみ①重ね印刷!I119</f>
        <v/>
      </c>
      <c r="P25" s="276" t="str">
        <f>入力とｽｺｱのみ①重ね印刷!J119</f>
        <v/>
      </c>
      <c r="Q25" s="276" t="str">
        <f>入力とｽｺｱのみ①重ね印刷!K119</f>
        <v/>
      </c>
      <c r="R25" s="276" t="str">
        <f>入力とｽｺｱのみ①重ね印刷!L119</f>
        <v/>
      </c>
      <c r="S25" s="276" t="str">
        <f>入力とｽｺｱのみ①重ね印刷!M119</f>
        <v/>
      </c>
      <c r="T25" s="276" t="str">
        <f>入力とｽｺｱのみ①重ね印刷!N119</f>
        <v/>
      </c>
      <c r="U25" s="276" t="str">
        <f>入力とｽｺｱのみ①重ね印刷!O119</f>
        <v/>
      </c>
      <c r="V25" s="277" t="str">
        <f>入力とｽｺｱのみ①重ね印刷!P119</f>
        <v/>
      </c>
      <c r="X25" s="275"/>
      <c r="Y25" s="276"/>
      <c r="Z25" s="276"/>
      <c r="AA25" s="276"/>
      <c r="AB25" s="276"/>
      <c r="AC25" s="276"/>
      <c r="AD25" s="276"/>
      <c r="AE25" s="277"/>
    </row>
    <row r="26" spans="1:31" ht="12.75" customHeight="1" x14ac:dyDescent="0.2">
      <c r="A26" s="249">
        <f>試合情報とｻｲﾝ用①印刷!A28</f>
        <v>11</v>
      </c>
      <c r="B26" s="250">
        <f ca="1">試合情報とｻｲﾝ用①印刷!C28</f>
        <v>0</v>
      </c>
      <c r="C26" s="514" t="str">
        <f ca="1">試合情報とｻｲﾝ用①印刷!B28</f>
        <v>sue11</v>
      </c>
      <c r="D26" s="514"/>
      <c r="E26" s="514"/>
      <c r="F26" s="514"/>
      <c r="G26" s="514"/>
      <c r="H26" s="171">
        <f>入力とｽｺｱのみ①重ね印刷!S20</f>
        <v>0</v>
      </c>
      <c r="I26" s="166">
        <f>入力とｽｺｱのみ①重ね印刷!T20</f>
        <v>0</v>
      </c>
      <c r="J26" s="167" t="str">
        <f>IF(入力とｽｺｱのみ①重ね印刷!U20="","",IF(入力とｽｺｱのみ①重ね印刷!U20=0,"",1))</f>
        <v/>
      </c>
      <c r="K26" s="167" t="str">
        <f>IF(入力とｽｺｱのみ①重ね印刷!U20=2,1,IF(入力とｽｺｱのみ①重ね印刷!U20=3,2,""))</f>
        <v/>
      </c>
      <c r="L26" s="167">
        <f>入力とｽｺｱのみ①重ね印刷!V20</f>
        <v>0</v>
      </c>
      <c r="M26" s="168">
        <f>入力とｽｺｱのみ①重ね印刷!W20</f>
        <v>0</v>
      </c>
      <c r="O26" s="166" t="str">
        <f>入力とｽｺｱのみ①重ね印刷!I120</f>
        <v/>
      </c>
      <c r="P26" s="167" t="str">
        <f>入力とｽｺｱのみ①重ね印刷!J120</f>
        <v/>
      </c>
      <c r="Q26" s="167" t="str">
        <f>入力とｽｺｱのみ①重ね印刷!K120</f>
        <v/>
      </c>
      <c r="R26" s="167" t="str">
        <f>入力とｽｺｱのみ①重ね印刷!L120</f>
        <v/>
      </c>
      <c r="S26" s="167" t="str">
        <f>入力とｽｺｱのみ①重ね印刷!M120</f>
        <v/>
      </c>
      <c r="T26" s="167" t="str">
        <f>入力とｽｺｱのみ①重ね印刷!N120</f>
        <v/>
      </c>
      <c r="U26" s="167" t="str">
        <f>入力とｽｺｱのみ①重ね印刷!O120</f>
        <v/>
      </c>
      <c r="V26" s="168" t="str">
        <f>入力とｽｺｱのみ①重ね印刷!P120</f>
        <v/>
      </c>
      <c r="X26" s="166"/>
      <c r="Y26" s="167"/>
      <c r="Z26" s="167"/>
      <c r="AA26" s="167"/>
      <c r="AB26" s="167"/>
      <c r="AC26" s="167"/>
      <c r="AD26" s="167"/>
      <c r="AE26" s="168"/>
    </row>
    <row r="27" spans="1:31" ht="12.75" customHeight="1" x14ac:dyDescent="0.2">
      <c r="A27" s="280">
        <f>試合情報とｻｲﾝ用①印刷!A29</f>
        <v>12</v>
      </c>
      <c r="B27" s="281">
        <f ca="1">試合情報とｻｲﾝ用①印刷!C29</f>
        <v>0</v>
      </c>
      <c r="C27" s="517" t="str">
        <f ca="1">試合情報とｻｲﾝ用①印刷!B29</f>
        <v>sue12</v>
      </c>
      <c r="D27" s="517"/>
      <c r="E27" s="517"/>
      <c r="F27" s="517"/>
      <c r="G27" s="517"/>
      <c r="H27" s="279">
        <f>入力とｽｺｱのみ①重ね印刷!S21</f>
        <v>0</v>
      </c>
      <c r="I27" s="275">
        <f>入力とｽｺｱのみ①重ね印刷!T21</f>
        <v>0</v>
      </c>
      <c r="J27" s="276" t="str">
        <f>IF(入力とｽｺｱのみ①重ね印刷!U21="","",IF(入力とｽｺｱのみ①重ね印刷!U21=0,"",1))</f>
        <v/>
      </c>
      <c r="K27" s="276" t="str">
        <f>IF(入力とｽｺｱのみ①重ね印刷!U21=2,1,IF(入力とｽｺｱのみ①重ね印刷!U21=3,2,""))</f>
        <v/>
      </c>
      <c r="L27" s="276">
        <f>入力とｽｺｱのみ①重ね印刷!V21</f>
        <v>0</v>
      </c>
      <c r="M27" s="277">
        <f>入力とｽｺｱのみ①重ね印刷!W21</f>
        <v>0</v>
      </c>
      <c r="O27" s="275" t="str">
        <f>入力とｽｺｱのみ①重ね印刷!I121</f>
        <v/>
      </c>
      <c r="P27" s="276" t="str">
        <f>入力とｽｺｱのみ①重ね印刷!J121</f>
        <v/>
      </c>
      <c r="Q27" s="276" t="str">
        <f>入力とｽｺｱのみ①重ね印刷!K121</f>
        <v/>
      </c>
      <c r="R27" s="276" t="str">
        <f>入力とｽｺｱのみ①重ね印刷!L121</f>
        <v/>
      </c>
      <c r="S27" s="276" t="str">
        <f>入力とｽｺｱのみ①重ね印刷!M121</f>
        <v/>
      </c>
      <c r="T27" s="276" t="str">
        <f>入力とｽｺｱのみ①重ね印刷!N121</f>
        <v/>
      </c>
      <c r="U27" s="276" t="str">
        <f>入力とｽｺｱのみ①重ね印刷!O121</f>
        <v/>
      </c>
      <c r="V27" s="277" t="str">
        <f>入力とｽｺｱのみ①重ね印刷!P121</f>
        <v/>
      </c>
      <c r="X27" s="275"/>
      <c r="Y27" s="276"/>
      <c r="Z27" s="276"/>
      <c r="AA27" s="276"/>
      <c r="AB27" s="276"/>
      <c r="AC27" s="276"/>
      <c r="AD27" s="276"/>
      <c r="AE27" s="277"/>
    </row>
    <row r="28" spans="1:31" ht="12.75" customHeight="1" x14ac:dyDescent="0.2">
      <c r="A28" s="249">
        <f>試合情報とｻｲﾝ用①印刷!A30</f>
        <v>13</v>
      </c>
      <c r="B28" s="250">
        <f ca="1">試合情報とｻｲﾝ用①印刷!C30</f>
        <v>0</v>
      </c>
      <c r="C28" s="514" t="str">
        <f ca="1">試合情報とｻｲﾝ用①印刷!B30</f>
        <v>sue13</v>
      </c>
      <c r="D28" s="514"/>
      <c r="E28" s="514"/>
      <c r="F28" s="514"/>
      <c r="G28" s="514"/>
      <c r="H28" s="171">
        <f>入力とｽｺｱのみ①重ね印刷!S22</f>
        <v>0</v>
      </c>
      <c r="I28" s="166">
        <f>入力とｽｺｱのみ①重ね印刷!T22</f>
        <v>0</v>
      </c>
      <c r="J28" s="167" t="str">
        <f>IF(入力とｽｺｱのみ①重ね印刷!U22="","",IF(入力とｽｺｱのみ①重ね印刷!U22=0,"",1))</f>
        <v/>
      </c>
      <c r="K28" s="167" t="str">
        <f>IF(入力とｽｺｱのみ①重ね印刷!U22=2,1,IF(入力とｽｺｱのみ①重ね印刷!U22=3,2,""))</f>
        <v/>
      </c>
      <c r="L28" s="167">
        <f>入力とｽｺｱのみ①重ね印刷!V22</f>
        <v>0</v>
      </c>
      <c r="M28" s="168">
        <f>入力とｽｺｱのみ①重ね印刷!W22</f>
        <v>0</v>
      </c>
      <c r="O28" s="166" t="str">
        <f>入力とｽｺｱのみ①重ね印刷!I122</f>
        <v/>
      </c>
      <c r="P28" s="167" t="str">
        <f>入力とｽｺｱのみ①重ね印刷!J122</f>
        <v/>
      </c>
      <c r="Q28" s="167" t="str">
        <f>入力とｽｺｱのみ①重ね印刷!K122</f>
        <v/>
      </c>
      <c r="R28" s="167" t="str">
        <f>入力とｽｺｱのみ①重ね印刷!L122</f>
        <v/>
      </c>
      <c r="S28" s="167" t="str">
        <f>入力とｽｺｱのみ①重ね印刷!M122</f>
        <v/>
      </c>
      <c r="T28" s="167" t="str">
        <f>入力とｽｺｱのみ①重ね印刷!N122</f>
        <v/>
      </c>
      <c r="U28" s="167" t="str">
        <f>入力とｽｺｱのみ①重ね印刷!O122</f>
        <v/>
      </c>
      <c r="V28" s="168" t="str">
        <f>入力とｽｺｱのみ①重ね印刷!P122</f>
        <v/>
      </c>
      <c r="X28" s="166"/>
      <c r="Y28" s="167"/>
      <c r="Z28" s="167"/>
      <c r="AA28" s="167"/>
      <c r="AB28" s="167"/>
      <c r="AC28" s="167"/>
      <c r="AD28" s="167"/>
      <c r="AE28" s="168"/>
    </row>
    <row r="29" spans="1:31" ht="12.75" customHeight="1" x14ac:dyDescent="0.2">
      <c r="A29" s="280">
        <f>試合情報とｻｲﾝ用①印刷!A31</f>
        <v>14</v>
      </c>
      <c r="B29" s="281">
        <f ca="1">試合情報とｻｲﾝ用①印刷!C31</f>
        <v>0</v>
      </c>
      <c r="C29" s="517" t="str">
        <f ca="1">試合情報とｻｲﾝ用①印刷!B31</f>
        <v>sue14</v>
      </c>
      <c r="D29" s="517"/>
      <c r="E29" s="517"/>
      <c r="F29" s="517"/>
      <c r="G29" s="517"/>
      <c r="H29" s="279">
        <f>入力とｽｺｱのみ①重ね印刷!S23</f>
        <v>0</v>
      </c>
      <c r="I29" s="275">
        <f>入力とｽｺｱのみ①重ね印刷!T23</f>
        <v>0</v>
      </c>
      <c r="J29" s="276" t="str">
        <f>IF(入力とｽｺｱのみ①重ね印刷!U23="","",IF(入力とｽｺｱのみ①重ね印刷!U23=0,"",1))</f>
        <v/>
      </c>
      <c r="K29" s="276" t="str">
        <f>IF(入力とｽｺｱのみ①重ね印刷!U23=2,1,IF(入力とｽｺｱのみ①重ね印刷!U23=3,2,""))</f>
        <v/>
      </c>
      <c r="L29" s="276">
        <f>入力とｽｺｱのみ①重ね印刷!V23</f>
        <v>0</v>
      </c>
      <c r="M29" s="277">
        <f>入力とｽｺｱのみ①重ね印刷!W23</f>
        <v>0</v>
      </c>
      <c r="O29" s="275" t="str">
        <f>入力とｽｺｱのみ①重ね印刷!I123</f>
        <v/>
      </c>
      <c r="P29" s="276" t="str">
        <f>入力とｽｺｱのみ①重ね印刷!J123</f>
        <v/>
      </c>
      <c r="Q29" s="276" t="str">
        <f>入力とｽｺｱのみ①重ね印刷!K123</f>
        <v/>
      </c>
      <c r="R29" s="276" t="str">
        <f>入力とｽｺｱのみ①重ね印刷!L123</f>
        <v/>
      </c>
      <c r="S29" s="276" t="str">
        <f>入力とｽｺｱのみ①重ね印刷!M123</f>
        <v/>
      </c>
      <c r="T29" s="276" t="str">
        <f>入力とｽｺｱのみ①重ね印刷!N123</f>
        <v/>
      </c>
      <c r="U29" s="276" t="str">
        <f>入力とｽｺｱのみ①重ね印刷!O123</f>
        <v/>
      </c>
      <c r="V29" s="277" t="str">
        <f>入力とｽｺｱのみ①重ね印刷!P123</f>
        <v/>
      </c>
      <c r="X29" s="275"/>
      <c r="Y29" s="276"/>
      <c r="Z29" s="276"/>
      <c r="AA29" s="276"/>
      <c r="AB29" s="276"/>
      <c r="AC29" s="276"/>
      <c r="AD29" s="276"/>
      <c r="AE29" s="277"/>
    </row>
    <row r="30" spans="1:31" ht="12.75" customHeight="1" x14ac:dyDescent="0.2">
      <c r="A30" s="249">
        <f>試合情報とｻｲﾝ用①印刷!A32</f>
        <v>15</v>
      </c>
      <c r="B30" s="250">
        <f ca="1">試合情報とｻｲﾝ用①印刷!C32</f>
        <v>0</v>
      </c>
      <c r="C30" s="514" t="str">
        <f ca="1">試合情報とｻｲﾝ用①印刷!B32</f>
        <v>sue15</v>
      </c>
      <c r="D30" s="514"/>
      <c r="E30" s="514"/>
      <c r="F30" s="514"/>
      <c r="G30" s="514"/>
      <c r="H30" s="171">
        <f>入力とｽｺｱのみ①重ね印刷!S24</f>
        <v>0</v>
      </c>
      <c r="I30" s="166">
        <f>入力とｽｺｱのみ①重ね印刷!T24</f>
        <v>0</v>
      </c>
      <c r="J30" s="167" t="str">
        <f>IF(入力とｽｺｱのみ①重ね印刷!U24="","",IF(入力とｽｺｱのみ①重ね印刷!U24=0,"",1))</f>
        <v/>
      </c>
      <c r="K30" s="167" t="str">
        <f>IF(入力とｽｺｱのみ①重ね印刷!U24=2,1,IF(入力とｽｺｱのみ①重ね印刷!U24=3,2,""))</f>
        <v/>
      </c>
      <c r="L30" s="167">
        <f>入力とｽｺｱのみ①重ね印刷!V24</f>
        <v>0</v>
      </c>
      <c r="M30" s="168">
        <f>入力とｽｺｱのみ①重ね印刷!W24</f>
        <v>0</v>
      </c>
      <c r="O30" s="166" t="str">
        <f>入力とｽｺｱのみ①重ね印刷!I124</f>
        <v/>
      </c>
      <c r="P30" s="167" t="str">
        <f>入力とｽｺｱのみ①重ね印刷!J124</f>
        <v/>
      </c>
      <c r="Q30" s="167" t="str">
        <f>入力とｽｺｱのみ①重ね印刷!K124</f>
        <v/>
      </c>
      <c r="R30" s="167" t="str">
        <f>入力とｽｺｱのみ①重ね印刷!L124</f>
        <v/>
      </c>
      <c r="S30" s="167" t="str">
        <f>入力とｽｺｱのみ①重ね印刷!M124</f>
        <v/>
      </c>
      <c r="T30" s="167" t="str">
        <f>入力とｽｺｱのみ①重ね印刷!N124</f>
        <v/>
      </c>
      <c r="U30" s="167" t="str">
        <f>入力とｽｺｱのみ①重ね印刷!O124</f>
        <v/>
      </c>
      <c r="V30" s="168" t="str">
        <f>入力とｽｺｱのみ①重ね印刷!P124</f>
        <v/>
      </c>
      <c r="X30" s="166"/>
      <c r="Y30" s="167"/>
      <c r="Z30" s="167"/>
      <c r="AA30" s="167"/>
      <c r="AB30" s="167"/>
      <c r="AC30" s="167"/>
      <c r="AD30" s="167"/>
      <c r="AE30" s="168"/>
    </row>
    <row r="31" spans="1:31" ht="12.75" customHeight="1" x14ac:dyDescent="0.2">
      <c r="A31" s="282">
        <f>試合情報とｻｲﾝ用①印刷!A33</f>
        <v>16</v>
      </c>
      <c r="B31" s="283">
        <f ca="1">試合情報とｻｲﾝ用①印刷!C33</f>
        <v>0</v>
      </c>
      <c r="C31" s="552" t="str">
        <f ca="1">試合情報とｻｲﾝ用①印刷!B33</f>
        <v>sue16</v>
      </c>
      <c r="D31" s="552"/>
      <c r="E31" s="552"/>
      <c r="F31" s="552"/>
      <c r="G31" s="552"/>
      <c r="H31" s="284">
        <f>入力とｽｺｱのみ①重ね印刷!S25</f>
        <v>1</v>
      </c>
      <c r="I31" s="285">
        <f>入力とｽｺｱのみ①重ね印刷!T25</f>
        <v>1</v>
      </c>
      <c r="J31" s="286" t="str">
        <f>IF(入力とｽｺｱのみ①重ね印刷!U25="","",IF(入力とｽｺｱのみ①重ね印刷!U25=0,"",1))</f>
        <v/>
      </c>
      <c r="K31" s="286" t="str">
        <f>IF(入力とｽｺｱのみ①重ね印刷!U25=2,1,IF(入力とｽｺｱのみ①重ね印刷!U25=3,2,""))</f>
        <v/>
      </c>
      <c r="L31" s="286">
        <f>入力とｽｺｱのみ①重ね印刷!V25</f>
        <v>0</v>
      </c>
      <c r="M31" s="287">
        <f>入力とｽｺｱのみ①重ね印刷!W25</f>
        <v>0</v>
      </c>
      <c r="O31" s="275" t="str">
        <f>入力とｽｺｱのみ①重ね印刷!I125</f>
        <v/>
      </c>
      <c r="P31" s="276" t="str">
        <f>入力とｽｺｱのみ①重ね印刷!J125</f>
        <v/>
      </c>
      <c r="Q31" s="276" t="str">
        <f>入力とｽｺｱのみ①重ね印刷!K125</f>
        <v/>
      </c>
      <c r="R31" s="276" t="str">
        <f>入力とｽｺｱのみ①重ね印刷!L125</f>
        <v/>
      </c>
      <c r="S31" s="276" t="str">
        <f>入力とｽｺｱのみ①重ね印刷!M125</f>
        <v/>
      </c>
      <c r="T31" s="276" t="str">
        <f>入力とｽｺｱのみ①重ね印刷!N125</f>
        <v/>
      </c>
      <c r="U31" s="276" t="str">
        <f>入力とｽｺｱのみ①重ね印刷!O125</f>
        <v/>
      </c>
      <c r="V31" s="277" t="str">
        <f>入力とｽｺｱのみ①重ね印刷!P125</f>
        <v/>
      </c>
      <c r="X31" s="275"/>
      <c r="Y31" s="276"/>
      <c r="Z31" s="276"/>
      <c r="AA31" s="276"/>
      <c r="AB31" s="276"/>
      <c r="AC31" s="276"/>
      <c r="AD31" s="276"/>
      <c r="AE31" s="277"/>
    </row>
    <row r="32" spans="1:31" ht="12.75" customHeight="1" x14ac:dyDescent="0.2">
      <c r="A32" s="532" t="str">
        <f ca="1">IF(試合情報とｻｲﾝ用①印刷!B34="","",(試合情報とｻｲﾝ用①印刷!A34))</f>
        <v>監督A</v>
      </c>
      <c r="B32" s="533"/>
      <c r="C32" s="532" t="str">
        <f ca="1">IF(試合情報とｻｲﾝ用①印刷!B34="","",(試合情報とｻｲﾝ用①印刷!B34))</f>
        <v>sue1101</v>
      </c>
      <c r="D32" s="534"/>
      <c r="E32" s="534"/>
      <c r="F32" s="534"/>
      <c r="G32" s="533"/>
      <c r="H32" s="173"/>
      <c r="I32" s="169">
        <f>入力とｽｺｱのみ①重ね印刷!T26</f>
        <v>0</v>
      </c>
      <c r="J32" s="172" t="str">
        <f>IF(入力とｽｺｱのみ①重ね印刷!U26="","",IF(入力とｽｺｱのみ①重ね印刷!U26=0,"",1))</f>
        <v/>
      </c>
      <c r="K32" s="172" t="str">
        <f>IF(入力とｽｺｱのみ①重ね印刷!U26=2,1,IF(入力とｽｺｱのみ①重ね印刷!U26=3,2,""))</f>
        <v/>
      </c>
      <c r="L32" s="172">
        <f>入力とｽｺｱのみ①重ね印刷!V26</f>
        <v>0</v>
      </c>
      <c r="M32" s="170">
        <f>入力とｽｺｱのみ①重ね印刷!W26</f>
        <v>0</v>
      </c>
      <c r="O32" s="166" t="str">
        <f>入力とｽｺｱのみ①重ね印刷!I126</f>
        <v/>
      </c>
      <c r="P32" s="167" t="str">
        <f>入力とｽｺｱのみ①重ね印刷!J126</f>
        <v/>
      </c>
      <c r="Q32" s="167" t="str">
        <f>入力とｽｺｱのみ①重ね印刷!K126</f>
        <v/>
      </c>
      <c r="R32" s="167" t="str">
        <f>入力とｽｺｱのみ①重ね印刷!L126</f>
        <v/>
      </c>
      <c r="S32" s="167" t="str">
        <f>入力とｽｺｱのみ①重ね印刷!M126</f>
        <v/>
      </c>
      <c r="T32" s="167" t="str">
        <f>入力とｽｺｱのみ①重ね印刷!N126</f>
        <v/>
      </c>
      <c r="U32" s="167" t="str">
        <f>入力とｽｺｱのみ①重ね印刷!O126</f>
        <v/>
      </c>
      <c r="V32" s="168" t="str">
        <f>入力とｽｺｱのみ①重ね印刷!P126</f>
        <v/>
      </c>
      <c r="X32" s="166"/>
      <c r="Y32" s="167"/>
      <c r="Z32" s="167"/>
      <c r="AA32" s="167"/>
      <c r="AB32" s="167"/>
      <c r="AC32" s="167"/>
      <c r="AD32" s="167"/>
      <c r="AE32" s="168"/>
    </row>
    <row r="33" spans="1:31" ht="12.75" customHeight="1" x14ac:dyDescent="0.2">
      <c r="A33" s="521" t="str">
        <f ca="1">IF(試合情報とｻｲﾝ用①印刷!B35="","",(試合情報とｻｲﾝ用①印刷!A35))</f>
        <v>役員B</v>
      </c>
      <c r="B33" s="523"/>
      <c r="C33" s="521" t="str">
        <f ca="1">IF(試合情報とｻｲﾝ用①印刷!B35="","",(試合情報とｻｲﾝ用①印刷!B35))</f>
        <v>sue1102</v>
      </c>
      <c r="D33" s="522"/>
      <c r="E33" s="522"/>
      <c r="F33" s="522"/>
      <c r="G33" s="523"/>
      <c r="H33" s="288"/>
      <c r="I33" s="275">
        <f>入力とｽｺｱのみ①重ね印刷!T27</f>
        <v>0</v>
      </c>
      <c r="J33" s="276" t="str">
        <f>IF(入力とｽｺｱのみ①重ね印刷!U27="","",IF(入力とｽｺｱのみ①重ね印刷!U27=0,"",1))</f>
        <v/>
      </c>
      <c r="K33" s="276" t="str">
        <f>IF(入力とｽｺｱのみ①重ね印刷!U27=2,1,IF(入力とｽｺｱのみ①重ね印刷!U27=3,2,""))</f>
        <v/>
      </c>
      <c r="L33" s="276">
        <f>入力とｽｺｱのみ①重ね印刷!V27</f>
        <v>0</v>
      </c>
      <c r="M33" s="277">
        <f>入力とｽｺｱのみ①重ね印刷!W27</f>
        <v>0</v>
      </c>
      <c r="O33" s="275" t="str">
        <f>入力とｽｺｱのみ①重ね印刷!I127</f>
        <v/>
      </c>
      <c r="P33" s="276" t="str">
        <f>入力とｽｺｱのみ①重ね印刷!J127</f>
        <v/>
      </c>
      <c r="Q33" s="276" t="str">
        <f>入力とｽｺｱのみ①重ね印刷!K127</f>
        <v/>
      </c>
      <c r="R33" s="276" t="str">
        <f>入力とｽｺｱのみ①重ね印刷!L127</f>
        <v/>
      </c>
      <c r="S33" s="276" t="str">
        <f>入力とｽｺｱのみ①重ね印刷!M127</f>
        <v/>
      </c>
      <c r="T33" s="276" t="str">
        <f>入力とｽｺｱのみ①重ね印刷!N127</f>
        <v/>
      </c>
      <c r="U33" s="276" t="str">
        <f>入力とｽｺｱのみ①重ね印刷!O127</f>
        <v/>
      </c>
      <c r="V33" s="277" t="str">
        <f>入力とｽｺｱのみ①重ね印刷!P127</f>
        <v/>
      </c>
      <c r="X33" s="275"/>
      <c r="Y33" s="276"/>
      <c r="Z33" s="276"/>
      <c r="AA33" s="276"/>
      <c r="AB33" s="276"/>
      <c r="AC33" s="276"/>
      <c r="AD33" s="276"/>
      <c r="AE33" s="277"/>
    </row>
    <row r="34" spans="1:31" ht="12.75" customHeight="1" x14ac:dyDescent="0.2">
      <c r="A34" s="524" t="str">
        <f ca="1">IF(試合情報とｻｲﾝ用①印刷!B36="","",(試合情報とｻｲﾝ用①印刷!A36))</f>
        <v>役員C</v>
      </c>
      <c r="B34" s="526"/>
      <c r="C34" s="524" t="str">
        <f ca="1">IF(試合情報とｻｲﾝ用①印刷!B36="","",(試合情報とｻｲﾝ用①印刷!B36))</f>
        <v>sue1103</v>
      </c>
      <c r="D34" s="525"/>
      <c r="E34" s="525"/>
      <c r="F34" s="525"/>
      <c r="G34" s="526"/>
      <c r="H34" s="174"/>
      <c r="I34" s="166">
        <f>入力とｽｺｱのみ①重ね印刷!T28</f>
        <v>0</v>
      </c>
      <c r="J34" s="167" t="str">
        <f>IF(入力とｽｺｱのみ①重ね印刷!U28="","",IF(入力とｽｺｱのみ①重ね印刷!U28=0,"",1))</f>
        <v/>
      </c>
      <c r="K34" s="167" t="str">
        <f>IF(入力とｽｺｱのみ①重ね印刷!U28=2,1,IF(入力とｽｺｱのみ①重ね印刷!U28=3,2,""))</f>
        <v/>
      </c>
      <c r="L34" s="167">
        <f>入力とｽｺｱのみ①重ね印刷!V28</f>
        <v>0</v>
      </c>
      <c r="M34" s="168">
        <f>入力とｽｺｱのみ①重ね印刷!W28</f>
        <v>0</v>
      </c>
      <c r="O34" s="166" t="str">
        <f>入力とｽｺｱのみ①重ね印刷!I128</f>
        <v/>
      </c>
      <c r="P34" s="167" t="str">
        <f>入力とｽｺｱのみ①重ね印刷!J128</f>
        <v/>
      </c>
      <c r="Q34" s="167" t="str">
        <f>入力とｽｺｱのみ①重ね印刷!K128</f>
        <v/>
      </c>
      <c r="R34" s="167" t="str">
        <f>入力とｽｺｱのみ①重ね印刷!L128</f>
        <v/>
      </c>
      <c r="S34" s="167" t="str">
        <f>入力とｽｺｱのみ①重ね印刷!M128</f>
        <v/>
      </c>
      <c r="T34" s="167" t="str">
        <f>入力とｽｺｱのみ①重ね印刷!N128</f>
        <v/>
      </c>
      <c r="U34" s="167" t="str">
        <f>入力とｽｺｱのみ①重ね印刷!O128</f>
        <v/>
      </c>
      <c r="V34" s="168" t="str">
        <f>入力とｽｺｱのみ①重ね印刷!P128</f>
        <v/>
      </c>
      <c r="X34" s="166"/>
      <c r="Y34" s="167"/>
      <c r="Z34" s="167"/>
      <c r="AA34" s="167"/>
      <c r="AB34" s="167"/>
      <c r="AC34" s="167"/>
      <c r="AD34" s="167"/>
      <c r="AE34" s="168"/>
    </row>
    <row r="35" spans="1:31" ht="12.75" customHeight="1" x14ac:dyDescent="0.2">
      <c r="A35" s="521" t="str">
        <f ca="1">IF(試合情報とｻｲﾝ用①印刷!B37="","",(試合情報とｻｲﾝ用①印刷!A37))</f>
        <v>役員D</v>
      </c>
      <c r="B35" s="523"/>
      <c r="C35" s="521" t="str">
        <f ca="1">IF(試合情報とｻｲﾝ用①印刷!B37="","",(試合情報とｻｲﾝ用①印刷!B37))</f>
        <v>sue1105</v>
      </c>
      <c r="D35" s="522"/>
      <c r="E35" s="522"/>
      <c r="F35" s="522"/>
      <c r="G35" s="523"/>
      <c r="H35" s="289"/>
      <c r="I35" s="275">
        <f>入力とｽｺｱのみ①重ね印刷!T29</f>
        <v>0</v>
      </c>
      <c r="J35" s="276" t="str">
        <f>IF(入力とｽｺｱのみ①重ね印刷!U29="","",IF(入力とｽｺｱのみ①重ね印刷!U29=0,"",1))</f>
        <v/>
      </c>
      <c r="K35" s="276" t="str">
        <f>IF(入力とｽｺｱのみ①重ね印刷!U29=2,1,IF(入力とｽｺｱのみ①重ね印刷!U29=3,2,""))</f>
        <v/>
      </c>
      <c r="L35" s="276">
        <f>入力とｽｺｱのみ①重ね印刷!V29</f>
        <v>0</v>
      </c>
      <c r="M35" s="277">
        <f>入力とｽｺｱのみ①重ね印刷!W29</f>
        <v>0</v>
      </c>
      <c r="O35" s="275" t="str">
        <f>入力とｽｺｱのみ①重ね印刷!I129</f>
        <v/>
      </c>
      <c r="P35" s="276" t="str">
        <f>入力とｽｺｱのみ①重ね印刷!J129</f>
        <v/>
      </c>
      <c r="Q35" s="276" t="str">
        <f>入力とｽｺｱのみ①重ね印刷!K129</f>
        <v/>
      </c>
      <c r="R35" s="276" t="str">
        <f>入力とｽｺｱのみ①重ね印刷!L129</f>
        <v/>
      </c>
      <c r="S35" s="276" t="str">
        <f>入力とｽｺｱのみ①重ね印刷!M129</f>
        <v/>
      </c>
      <c r="T35" s="276" t="str">
        <f>入力とｽｺｱのみ①重ね印刷!N129</f>
        <v/>
      </c>
      <c r="U35" s="276" t="str">
        <f>入力とｽｺｱのみ①重ね印刷!O129</f>
        <v/>
      </c>
      <c r="V35" s="277" t="str">
        <f>入力とｽｺｱのみ①重ね印刷!P129</f>
        <v/>
      </c>
      <c r="X35" s="275"/>
      <c r="Y35" s="276"/>
      <c r="Z35" s="276"/>
      <c r="AA35" s="276"/>
      <c r="AB35" s="276"/>
      <c r="AC35" s="276"/>
      <c r="AD35" s="276"/>
      <c r="AE35" s="277"/>
    </row>
    <row r="36" spans="1:31" ht="12.75" customHeight="1" x14ac:dyDescent="0.2">
      <c r="A36" s="530" t="str">
        <f>IF(試合情報とｻｲﾝ用①印刷!B38="","",(試合情報とｻｲﾝ用①印刷!A38))</f>
        <v/>
      </c>
      <c r="B36" s="531"/>
      <c r="C36" s="530" t="str">
        <f>IF(試合情報とｻｲﾝ用①印刷!B38="","",(試合情報とｻｲﾝ用①印刷!B38))</f>
        <v/>
      </c>
      <c r="D36" s="553"/>
      <c r="E36" s="553"/>
      <c r="F36" s="553"/>
      <c r="G36" s="531"/>
      <c r="H36" s="259"/>
      <c r="I36" s="260">
        <f>入力とｽｺｱのみ①重ね印刷!T30</f>
        <v>0</v>
      </c>
      <c r="J36" s="261" t="str">
        <f>IF(入力とｽｺｱのみ①重ね印刷!U30="","",IF(入力とｽｺｱのみ①重ね印刷!U30=0,"",1))</f>
        <v/>
      </c>
      <c r="K36" s="261" t="str">
        <f>IF(入力とｽｺｱのみ①重ね印刷!U30=2,1,IF(入力とｽｺｱのみ①重ね印刷!U30=3,2,""))</f>
        <v/>
      </c>
      <c r="L36" s="261">
        <f>入力とｽｺｱのみ①重ね印刷!V30</f>
        <v>0</v>
      </c>
      <c r="M36" s="262">
        <f>入力とｽｺｱのみ①重ね印刷!W30</f>
        <v>0</v>
      </c>
      <c r="O36" s="166" t="str">
        <f>入力とｽｺｱのみ①重ね印刷!I130</f>
        <v/>
      </c>
      <c r="P36" s="167" t="str">
        <f>入力とｽｺｱのみ①重ね印刷!J130</f>
        <v/>
      </c>
      <c r="Q36" s="167" t="str">
        <f>入力とｽｺｱのみ①重ね印刷!K130</f>
        <v/>
      </c>
      <c r="R36" s="167" t="str">
        <f>入力とｽｺｱのみ①重ね印刷!L130</f>
        <v/>
      </c>
      <c r="S36" s="167" t="str">
        <f>入力とｽｺｱのみ①重ね印刷!M130</f>
        <v/>
      </c>
      <c r="T36" s="167" t="str">
        <f>入力とｽｺｱのみ①重ね印刷!N130</f>
        <v/>
      </c>
      <c r="U36" s="167" t="str">
        <f>入力とｽｺｱのみ①重ね印刷!O130</f>
        <v/>
      </c>
      <c r="V36" s="168" t="str">
        <f>入力とｽｺｱのみ①重ね印刷!P130</f>
        <v/>
      </c>
      <c r="X36" s="166"/>
      <c r="Y36" s="167"/>
      <c r="Z36" s="167"/>
      <c r="AA36" s="167"/>
      <c r="AB36" s="167"/>
      <c r="AC36" s="167"/>
      <c r="AD36" s="167"/>
      <c r="AE36" s="168"/>
    </row>
    <row r="37" spans="1:31" ht="12.75" customHeight="1" x14ac:dyDescent="0.2">
      <c r="A37" s="270" t="s">
        <v>37</v>
      </c>
      <c r="B37" s="271"/>
      <c r="C37" s="520" t="str">
        <f>IF(試合情報とｻｲﾝ用①印刷!C11="","",(試合情報とｻｲﾝ用①印刷!C11))</f>
        <v>bbbb</v>
      </c>
      <c r="D37" s="520"/>
      <c r="E37" s="520"/>
      <c r="F37" s="520"/>
      <c r="G37" s="520"/>
      <c r="H37" s="269" t="s">
        <v>42</v>
      </c>
      <c r="I37" s="270" t="s">
        <v>41</v>
      </c>
      <c r="J37" s="278" t="s">
        <v>40</v>
      </c>
      <c r="K37" s="278" t="s">
        <v>40</v>
      </c>
      <c r="L37" s="278" t="s">
        <v>39</v>
      </c>
      <c r="M37" s="271" t="s">
        <v>38</v>
      </c>
      <c r="O37" s="275" t="str">
        <f>入力とｽｺｱのみ①重ね印刷!I131</f>
        <v/>
      </c>
      <c r="P37" s="276" t="str">
        <f>入力とｽｺｱのみ①重ね印刷!J131</f>
        <v/>
      </c>
      <c r="Q37" s="276" t="str">
        <f>入力とｽｺｱのみ①重ね印刷!K131</f>
        <v/>
      </c>
      <c r="R37" s="276" t="str">
        <f>入力とｽｺｱのみ①重ね印刷!L131</f>
        <v/>
      </c>
      <c r="S37" s="276" t="str">
        <f>入力とｽｺｱのみ①重ね印刷!M131</f>
        <v/>
      </c>
      <c r="T37" s="276" t="str">
        <f>入力とｽｺｱのみ①重ね印刷!N131</f>
        <v/>
      </c>
      <c r="U37" s="276" t="str">
        <f>入力とｽｺｱのみ①重ね印刷!O131</f>
        <v/>
      </c>
      <c r="V37" s="277" t="str">
        <f>入力とｽｺｱのみ①重ね印刷!P131</f>
        <v/>
      </c>
      <c r="X37" s="275"/>
      <c r="Y37" s="276"/>
      <c r="Z37" s="276"/>
      <c r="AA37" s="276"/>
      <c r="AB37" s="276"/>
      <c r="AC37" s="276"/>
      <c r="AD37" s="276"/>
      <c r="AE37" s="277"/>
    </row>
    <row r="38" spans="1:31" ht="12.75" customHeight="1" x14ac:dyDescent="0.2">
      <c r="A38" s="169">
        <f>試合情報とｻｲﾝ用①印刷!D18</f>
        <v>1</v>
      </c>
      <c r="B38" s="170">
        <f ca="1">試合情報とｻｲﾝ用①印刷!F18</f>
        <v>0</v>
      </c>
      <c r="C38" s="519" t="str">
        <f ca="1">試合情報とｻｲﾝ用①印刷!E18</f>
        <v>shin1</v>
      </c>
      <c r="D38" s="519"/>
      <c r="E38" s="519"/>
      <c r="F38" s="519"/>
      <c r="G38" s="519"/>
      <c r="H38" s="178">
        <f>入力とｽｺｱのみ①重ね印刷!Z10</f>
        <v>0</v>
      </c>
      <c r="I38" s="169">
        <f>入力とｽｺｱのみ①重ね印刷!AA10</f>
        <v>0</v>
      </c>
      <c r="J38" s="172" t="str">
        <f>IF(入力とｽｺｱのみ①重ね印刷!AB10="","",IF(入力とｽｺｱのみ①重ね印刷!AB10=0,"",1))</f>
        <v/>
      </c>
      <c r="K38" s="172" t="str">
        <f>IF(入力とｽｺｱのみ①重ね印刷!AB10=2,1,IF(入力とｽｺｱのみ①重ね印刷!AB10=3,2,""))</f>
        <v/>
      </c>
      <c r="L38" s="172">
        <f>入力とｽｺｱのみ①重ね印刷!AC10</f>
        <v>0</v>
      </c>
      <c r="M38" s="170">
        <f>入力とｽｺｱのみ①重ね印刷!AD10</f>
        <v>0</v>
      </c>
      <c r="O38" s="166" t="str">
        <f>入力とｽｺｱのみ①重ね印刷!I132</f>
        <v/>
      </c>
      <c r="P38" s="167" t="str">
        <f>入力とｽｺｱのみ①重ね印刷!J132</f>
        <v/>
      </c>
      <c r="Q38" s="167" t="str">
        <f>入力とｽｺｱのみ①重ね印刷!K132</f>
        <v/>
      </c>
      <c r="R38" s="167" t="str">
        <f>入力とｽｺｱのみ①重ね印刷!L132</f>
        <v/>
      </c>
      <c r="S38" s="167" t="str">
        <f>入力とｽｺｱのみ①重ね印刷!M132</f>
        <v/>
      </c>
      <c r="T38" s="167" t="str">
        <f>入力とｽｺｱのみ①重ね印刷!N132</f>
        <v/>
      </c>
      <c r="U38" s="167" t="str">
        <f>入力とｽｺｱのみ①重ね印刷!O132</f>
        <v/>
      </c>
      <c r="V38" s="168" t="str">
        <f>入力とｽｺｱのみ①重ね印刷!P132</f>
        <v/>
      </c>
      <c r="X38" s="166"/>
      <c r="Y38" s="167"/>
      <c r="Z38" s="167"/>
      <c r="AA38" s="167"/>
      <c r="AB38" s="167"/>
      <c r="AC38" s="167"/>
      <c r="AD38" s="167"/>
      <c r="AE38" s="168"/>
    </row>
    <row r="39" spans="1:31" ht="12.75" customHeight="1" x14ac:dyDescent="0.2">
      <c r="A39" s="275">
        <f>試合情報とｻｲﾝ用①印刷!D19</f>
        <v>2</v>
      </c>
      <c r="B39" s="277" t="str">
        <f ca="1">試合情報とｻｲﾝ用①印刷!F19</f>
        <v>c</v>
      </c>
      <c r="C39" s="518" t="str">
        <f ca="1">試合情報とｻｲﾝ用①印刷!E19</f>
        <v>shin2</v>
      </c>
      <c r="D39" s="518"/>
      <c r="E39" s="518"/>
      <c r="F39" s="518"/>
      <c r="G39" s="518"/>
      <c r="H39" s="279">
        <f>入力とｽｺｱのみ①重ね印刷!Z11</f>
        <v>0</v>
      </c>
      <c r="I39" s="275">
        <f>入力とｽｺｱのみ①重ね印刷!AA11</f>
        <v>0</v>
      </c>
      <c r="J39" s="276" t="str">
        <f>IF(入力とｽｺｱのみ①重ね印刷!AB11="","",IF(入力とｽｺｱのみ①重ね印刷!AB11=0,"",1))</f>
        <v/>
      </c>
      <c r="K39" s="276" t="str">
        <f>IF(入力とｽｺｱのみ①重ね印刷!AB11=2,1,IF(入力とｽｺｱのみ①重ね印刷!AB11=3,2,""))</f>
        <v/>
      </c>
      <c r="L39" s="276">
        <f>入力とｽｺｱのみ①重ね印刷!AC11</f>
        <v>0</v>
      </c>
      <c r="M39" s="277">
        <f>入力とｽｺｱのみ①重ね印刷!AD11</f>
        <v>0</v>
      </c>
      <c r="O39" s="275" t="str">
        <f>入力とｽｺｱのみ①重ね印刷!I133</f>
        <v/>
      </c>
      <c r="P39" s="276" t="str">
        <f>入力とｽｺｱのみ①重ね印刷!J133</f>
        <v/>
      </c>
      <c r="Q39" s="276" t="str">
        <f>入力とｽｺｱのみ①重ね印刷!K133</f>
        <v/>
      </c>
      <c r="R39" s="276" t="str">
        <f>入力とｽｺｱのみ①重ね印刷!L133</f>
        <v/>
      </c>
      <c r="S39" s="276" t="str">
        <f>入力とｽｺｱのみ①重ね印刷!M133</f>
        <v/>
      </c>
      <c r="T39" s="276" t="str">
        <f>入力とｽｺｱのみ①重ね印刷!N133</f>
        <v/>
      </c>
      <c r="U39" s="276" t="str">
        <f>入力とｽｺｱのみ①重ね印刷!O133</f>
        <v/>
      </c>
      <c r="V39" s="277" t="str">
        <f>入力とｽｺｱのみ①重ね印刷!P133</f>
        <v/>
      </c>
      <c r="X39" s="275"/>
      <c r="Y39" s="276"/>
      <c r="Z39" s="276"/>
      <c r="AA39" s="276"/>
      <c r="AB39" s="276"/>
      <c r="AC39" s="276"/>
      <c r="AD39" s="276"/>
      <c r="AE39" s="277"/>
    </row>
    <row r="40" spans="1:31" ht="12.75" customHeight="1" x14ac:dyDescent="0.2">
      <c r="A40" s="166">
        <f>試合情報とｻｲﾝ用①印刷!D20</f>
        <v>3</v>
      </c>
      <c r="B40" s="168">
        <f ca="1">試合情報とｻｲﾝ用①印刷!F20</f>
        <v>0</v>
      </c>
      <c r="C40" s="513" t="str">
        <f ca="1">試合情報とｻｲﾝ用①印刷!E20</f>
        <v>shin3</v>
      </c>
      <c r="D40" s="513"/>
      <c r="E40" s="513"/>
      <c r="F40" s="513"/>
      <c r="G40" s="513"/>
      <c r="H40" s="171">
        <f>入力とｽｺｱのみ①重ね印刷!Z12</f>
        <v>1</v>
      </c>
      <c r="I40" s="166">
        <f>入力とｽｺｱのみ①重ね印刷!AA12</f>
        <v>0</v>
      </c>
      <c r="J40" s="167" t="str">
        <f>IF(入力とｽｺｱのみ①重ね印刷!AB12="","",IF(入力とｽｺｱのみ①重ね印刷!AB12=0,"",1))</f>
        <v/>
      </c>
      <c r="K40" s="167" t="str">
        <f>IF(入力とｽｺｱのみ①重ね印刷!AB12=2,1,IF(入力とｽｺｱのみ①重ね印刷!AB12=3,2,""))</f>
        <v/>
      </c>
      <c r="L40" s="167">
        <f>入力とｽｺｱのみ①重ね印刷!AC12</f>
        <v>0</v>
      </c>
      <c r="M40" s="168">
        <f>入力とｽｺｱのみ①重ね印刷!AD12</f>
        <v>0</v>
      </c>
      <c r="O40" s="166" t="str">
        <f>入力とｽｺｱのみ①重ね印刷!I134</f>
        <v/>
      </c>
      <c r="P40" s="167" t="str">
        <f>入力とｽｺｱのみ①重ね印刷!J134</f>
        <v/>
      </c>
      <c r="Q40" s="167" t="str">
        <f>入力とｽｺｱのみ①重ね印刷!K134</f>
        <v/>
      </c>
      <c r="R40" s="167" t="str">
        <f>入力とｽｺｱのみ①重ね印刷!L134</f>
        <v/>
      </c>
      <c r="S40" s="167" t="str">
        <f>入力とｽｺｱのみ①重ね印刷!M134</f>
        <v/>
      </c>
      <c r="T40" s="167" t="str">
        <f>入力とｽｺｱのみ①重ね印刷!N134</f>
        <v/>
      </c>
      <c r="U40" s="167" t="str">
        <f>入力とｽｺｱのみ①重ね印刷!O134</f>
        <v/>
      </c>
      <c r="V40" s="168" t="str">
        <f>入力とｽｺｱのみ①重ね印刷!P134</f>
        <v/>
      </c>
      <c r="X40" s="166"/>
      <c r="Y40" s="167"/>
      <c r="Z40" s="167"/>
      <c r="AA40" s="167"/>
      <c r="AB40" s="167"/>
      <c r="AC40" s="167"/>
      <c r="AD40" s="167"/>
      <c r="AE40" s="168"/>
    </row>
    <row r="41" spans="1:31" ht="12.75" customHeight="1" x14ac:dyDescent="0.2">
      <c r="A41" s="275">
        <f>試合情報とｻｲﾝ用①印刷!D21</f>
        <v>4</v>
      </c>
      <c r="B41" s="277">
        <f ca="1">試合情報とｻｲﾝ用①印刷!F21</f>
        <v>0</v>
      </c>
      <c r="C41" s="518" t="str">
        <f ca="1">試合情報とｻｲﾝ用①印刷!E21</f>
        <v>shin4</v>
      </c>
      <c r="D41" s="518"/>
      <c r="E41" s="518"/>
      <c r="F41" s="518"/>
      <c r="G41" s="518"/>
      <c r="H41" s="279">
        <f>入力とｽｺｱのみ①重ね印刷!Z13</f>
        <v>1</v>
      </c>
      <c r="I41" s="275">
        <f>入力とｽｺｱのみ①重ね印刷!AA13</f>
        <v>0</v>
      </c>
      <c r="J41" s="276" t="str">
        <f>IF(入力とｽｺｱのみ①重ね印刷!AB13="","",IF(入力とｽｺｱのみ①重ね印刷!AB13=0,"",1))</f>
        <v/>
      </c>
      <c r="K41" s="276" t="str">
        <f>IF(入力とｽｺｱのみ①重ね印刷!AB13=2,1,IF(入力とｽｺｱのみ①重ね印刷!AB13=3,2,""))</f>
        <v/>
      </c>
      <c r="L41" s="276">
        <f>入力とｽｺｱのみ①重ね印刷!AC13</f>
        <v>0</v>
      </c>
      <c r="M41" s="277">
        <f>入力とｽｺｱのみ①重ね印刷!AD13</f>
        <v>0</v>
      </c>
      <c r="O41" s="275" t="str">
        <f>入力とｽｺｱのみ①重ね印刷!I135</f>
        <v/>
      </c>
      <c r="P41" s="276" t="str">
        <f>入力とｽｺｱのみ①重ね印刷!J135</f>
        <v/>
      </c>
      <c r="Q41" s="276" t="str">
        <f>入力とｽｺｱのみ①重ね印刷!K135</f>
        <v/>
      </c>
      <c r="R41" s="276" t="str">
        <f>入力とｽｺｱのみ①重ね印刷!L135</f>
        <v/>
      </c>
      <c r="S41" s="276" t="str">
        <f>入力とｽｺｱのみ①重ね印刷!M135</f>
        <v/>
      </c>
      <c r="T41" s="276" t="str">
        <f>入力とｽｺｱのみ①重ね印刷!N135</f>
        <v/>
      </c>
      <c r="U41" s="276" t="str">
        <f>入力とｽｺｱのみ①重ね印刷!O135</f>
        <v/>
      </c>
      <c r="V41" s="277" t="str">
        <f>入力とｽｺｱのみ①重ね印刷!P135</f>
        <v/>
      </c>
      <c r="X41" s="275"/>
      <c r="Y41" s="276"/>
      <c r="Z41" s="276"/>
      <c r="AA41" s="276"/>
      <c r="AB41" s="276"/>
      <c r="AC41" s="276"/>
      <c r="AD41" s="276"/>
      <c r="AE41" s="277"/>
    </row>
    <row r="42" spans="1:31" ht="12.75" customHeight="1" x14ac:dyDescent="0.2">
      <c r="A42" s="166">
        <f>試合情報とｻｲﾝ用①印刷!D22</f>
        <v>5</v>
      </c>
      <c r="B42" s="168">
        <f ca="1">試合情報とｻｲﾝ用①印刷!F22</f>
        <v>0</v>
      </c>
      <c r="C42" s="513" t="str">
        <f ca="1">試合情報とｻｲﾝ用①印刷!E22</f>
        <v>shin5</v>
      </c>
      <c r="D42" s="513"/>
      <c r="E42" s="513"/>
      <c r="F42" s="513"/>
      <c r="G42" s="513"/>
      <c r="H42" s="171">
        <f>入力とｽｺｱのみ①重ね印刷!Z14</f>
        <v>0</v>
      </c>
      <c r="I42" s="166">
        <f>入力とｽｺｱのみ①重ね印刷!AA14</f>
        <v>0</v>
      </c>
      <c r="J42" s="167" t="str">
        <f>IF(入力とｽｺｱのみ①重ね印刷!AB14="","",IF(入力とｽｺｱのみ①重ね印刷!AB14=0,"",1))</f>
        <v/>
      </c>
      <c r="K42" s="167" t="str">
        <f>IF(入力とｽｺｱのみ①重ね印刷!AB14=2,1,IF(入力とｽｺｱのみ①重ね印刷!AB14=3,2,""))</f>
        <v/>
      </c>
      <c r="L42" s="167">
        <f>入力とｽｺｱのみ①重ね印刷!AC14</f>
        <v>0</v>
      </c>
      <c r="M42" s="168">
        <f>入力とｽｺｱのみ①重ね印刷!AD14</f>
        <v>0</v>
      </c>
      <c r="O42" s="166" t="str">
        <f>入力とｽｺｱのみ①重ね印刷!I136</f>
        <v/>
      </c>
      <c r="P42" s="167" t="str">
        <f>入力とｽｺｱのみ①重ね印刷!J136</f>
        <v/>
      </c>
      <c r="Q42" s="167" t="str">
        <f>入力とｽｺｱのみ①重ね印刷!K136</f>
        <v/>
      </c>
      <c r="R42" s="167" t="str">
        <f>入力とｽｺｱのみ①重ね印刷!L136</f>
        <v/>
      </c>
      <c r="S42" s="167" t="str">
        <f>入力とｽｺｱのみ①重ね印刷!M136</f>
        <v/>
      </c>
      <c r="T42" s="167" t="str">
        <f>入力とｽｺｱのみ①重ね印刷!N136</f>
        <v/>
      </c>
      <c r="U42" s="167" t="str">
        <f>入力とｽｺｱのみ①重ね印刷!O136</f>
        <v/>
      </c>
      <c r="V42" s="168" t="str">
        <f>入力とｽｺｱのみ①重ね印刷!P136</f>
        <v/>
      </c>
      <c r="X42" s="166"/>
      <c r="Y42" s="167"/>
      <c r="Z42" s="167"/>
      <c r="AA42" s="167"/>
      <c r="AB42" s="167"/>
      <c r="AC42" s="167"/>
      <c r="AD42" s="167"/>
      <c r="AE42" s="168"/>
    </row>
    <row r="43" spans="1:31" ht="12.75" customHeight="1" x14ac:dyDescent="0.2">
      <c r="A43" s="275">
        <f>試合情報とｻｲﾝ用①印刷!D23</f>
        <v>6</v>
      </c>
      <c r="B43" s="277">
        <f ca="1">試合情報とｻｲﾝ用①印刷!F23</f>
        <v>0</v>
      </c>
      <c r="C43" s="518" t="str">
        <f ca="1">試合情報とｻｲﾝ用①印刷!E23</f>
        <v>shin6</v>
      </c>
      <c r="D43" s="518"/>
      <c r="E43" s="518"/>
      <c r="F43" s="518"/>
      <c r="G43" s="518"/>
      <c r="H43" s="279">
        <f>入力とｽｺｱのみ①重ね印刷!Z15</f>
        <v>0</v>
      </c>
      <c r="I43" s="275">
        <f>入力とｽｺｱのみ①重ね印刷!AA15</f>
        <v>0</v>
      </c>
      <c r="J43" s="276" t="str">
        <f>IF(入力とｽｺｱのみ①重ね印刷!AB15="","",IF(入力とｽｺｱのみ①重ね印刷!AB15=0,"",1))</f>
        <v/>
      </c>
      <c r="K43" s="276" t="str">
        <f>IF(入力とｽｺｱのみ①重ね印刷!AB15=2,1,IF(入力とｽｺｱのみ①重ね印刷!AB15=3,2,""))</f>
        <v/>
      </c>
      <c r="L43" s="276">
        <f>入力とｽｺｱのみ①重ね印刷!AC15</f>
        <v>0</v>
      </c>
      <c r="M43" s="277">
        <f>入力とｽｺｱのみ①重ね印刷!AD15</f>
        <v>0</v>
      </c>
      <c r="O43" s="275" t="str">
        <f>入力とｽｺｱのみ①重ね印刷!I137</f>
        <v/>
      </c>
      <c r="P43" s="276" t="str">
        <f>入力とｽｺｱのみ①重ね印刷!J137</f>
        <v/>
      </c>
      <c r="Q43" s="276" t="str">
        <f>入力とｽｺｱのみ①重ね印刷!K137</f>
        <v/>
      </c>
      <c r="R43" s="276" t="str">
        <f>入力とｽｺｱのみ①重ね印刷!L137</f>
        <v/>
      </c>
      <c r="S43" s="276" t="str">
        <f>入力とｽｺｱのみ①重ね印刷!M137</f>
        <v/>
      </c>
      <c r="T43" s="276" t="str">
        <f>入力とｽｺｱのみ①重ね印刷!N137</f>
        <v/>
      </c>
      <c r="U43" s="276" t="str">
        <f>入力とｽｺｱのみ①重ね印刷!O137</f>
        <v/>
      </c>
      <c r="V43" s="277" t="str">
        <f>入力とｽｺｱのみ①重ね印刷!P137</f>
        <v/>
      </c>
      <c r="X43" s="275"/>
      <c r="Y43" s="276"/>
      <c r="Z43" s="276"/>
      <c r="AA43" s="276"/>
      <c r="AB43" s="276"/>
      <c r="AC43" s="276"/>
      <c r="AD43" s="276"/>
      <c r="AE43" s="277"/>
    </row>
    <row r="44" spans="1:31" ht="12.75" customHeight="1" x14ac:dyDescent="0.2">
      <c r="A44" s="166">
        <f>試合情報とｻｲﾝ用①印刷!D24</f>
        <v>7</v>
      </c>
      <c r="B44" s="168">
        <f ca="1">試合情報とｻｲﾝ用①印刷!F24</f>
        <v>0</v>
      </c>
      <c r="C44" s="513" t="str">
        <f ca="1">試合情報とｻｲﾝ用①印刷!E24</f>
        <v>shin7</v>
      </c>
      <c r="D44" s="513"/>
      <c r="E44" s="513"/>
      <c r="F44" s="513"/>
      <c r="G44" s="513"/>
      <c r="H44" s="171">
        <f>入力とｽｺｱのみ①重ね印刷!Z16</f>
        <v>0</v>
      </c>
      <c r="I44" s="166">
        <f>入力とｽｺｱのみ①重ね印刷!AA16</f>
        <v>0</v>
      </c>
      <c r="J44" s="167" t="str">
        <f>IF(入力とｽｺｱのみ①重ね印刷!AB16="","",IF(入力とｽｺｱのみ①重ね印刷!AB16=0,"",1))</f>
        <v/>
      </c>
      <c r="K44" s="167" t="str">
        <f>IF(入力とｽｺｱのみ①重ね印刷!AB16=2,1,IF(入力とｽｺｱのみ①重ね印刷!AB16=3,2,""))</f>
        <v/>
      </c>
      <c r="L44" s="167">
        <f>入力とｽｺｱのみ①重ね印刷!AC16</f>
        <v>0</v>
      </c>
      <c r="M44" s="168">
        <f>入力とｽｺｱのみ①重ね印刷!AD16</f>
        <v>0</v>
      </c>
      <c r="O44" s="166" t="str">
        <f>入力とｽｺｱのみ①重ね印刷!I138</f>
        <v/>
      </c>
      <c r="P44" s="167" t="str">
        <f>入力とｽｺｱのみ①重ね印刷!J138</f>
        <v/>
      </c>
      <c r="Q44" s="167" t="str">
        <f>入力とｽｺｱのみ①重ね印刷!K138</f>
        <v/>
      </c>
      <c r="R44" s="167" t="str">
        <f>入力とｽｺｱのみ①重ね印刷!L138</f>
        <v/>
      </c>
      <c r="S44" s="167" t="str">
        <f>入力とｽｺｱのみ①重ね印刷!M138</f>
        <v/>
      </c>
      <c r="T44" s="167" t="str">
        <f>入力とｽｺｱのみ①重ね印刷!N138</f>
        <v/>
      </c>
      <c r="U44" s="167" t="str">
        <f>入力とｽｺｱのみ①重ね印刷!O138</f>
        <v/>
      </c>
      <c r="V44" s="168" t="str">
        <f>入力とｽｺｱのみ①重ね印刷!P138</f>
        <v/>
      </c>
      <c r="X44" s="166"/>
      <c r="Y44" s="167"/>
      <c r="Z44" s="167"/>
      <c r="AA44" s="167"/>
      <c r="AB44" s="167"/>
      <c r="AC44" s="167"/>
      <c r="AD44" s="167"/>
      <c r="AE44" s="168"/>
    </row>
    <row r="45" spans="1:31" ht="12.75" customHeight="1" x14ac:dyDescent="0.2">
      <c r="A45" s="275">
        <f>試合情報とｻｲﾝ用①印刷!D25</f>
        <v>8</v>
      </c>
      <c r="B45" s="277">
        <f ca="1">試合情報とｻｲﾝ用①印刷!F25</f>
        <v>0</v>
      </c>
      <c r="C45" s="518" t="str">
        <f ca="1">試合情報とｻｲﾝ用①印刷!E25</f>
        <v>shin8</v>
      </c>
      <c r="D45" s="518"/>
      <c r="E45" s="518"/>
      <c r="F45" s="518"/>
      <c r="G45" s="518"/>
      <c r="H45" s="279">
        <f>入力とｽｺｱのみ①重ね印刷!Z17</f>
        <v>0</v>
      </c>
      <c r="I45" s="275">
        <f>入力とｽｺｱのみ①重ね印刷!AA17</f>
        <v>0</v>
      </c>
      <c r="J45" s="276" t="str">
        <f>IF(入力とｽｺｱのみ①重ね印刷!AB17="","",IF(入力とｽｺｱのみ①重ね印刷!AB17=0,"",1))</f>
        <v/>
      </c>
      <c r="K45" s="276" t="str">
        <f>IF(入力とｽｺｱのみ①重ね印刷!AB17=2,1,IF(入力とｽｺｱのみ①重ね印刷!AB17=3,2,""))</f>
        <v/>
      </c>
      <c r="L45" s="276">
        <f>入力とｽｺｱのみ①重ね印刷!AC17</f>
        <v>0</v>
      </c>
      <c r="M45" s="277">
        <f>入力とｽｺｱのみ①重ね印刷!AD17</f>
        <v>0</v>
      </c>
      <c r="O45" s="275" t="str">
        <f>入力とｽｺｱのみ①重ね印刷!I139</f>
        <v/>
      </c>
      <c r="P45" s="276" t="str">
        <f>入力とｽｺｱのみ①重ね印刷!J139</f>
        <v/>
      </c>
      <c r="Q45" s="276" t="str">
        <f>入力とｽｺｱのみ①重ね印刷!K139</f>
        <v/>
      </c>
      <c r="R45" s="276" t="str">
        <f>入力とｽｺｱのみ①重ね印刷!L139</f>
        <v/>
      </c>
      <c r="S45" s="276" t="str">
        <f>入力とｽｺｱのみ①重ね印刷!M139</f>
        <v/>
      </c>
      <c r="T45" s="276" t="str">
        <f>入力とｽｺｱのみ①重ね印刷!N139</f>
        <v/>
      </c>
      <c r="U45" s="276" t="str">
        <f>入力とｽｺｱのみ①重ね印刷!O139</f>
        <v/>
      </c>
      <c r="V45" s="277" t="str">
        <f>入力とｽｺｱのみ①重ね印刷!P139</f>
        <v/>
      </c>
      <c r="X45" s="275"/>
      <c r="Y45" s="276"/>
      <c r="Z45" s="276"/>
      <c r="AA45" s="276"/>
      <c r="AB45" s="276"/>
      <c r="AC45" s="276"/>
      <c r="AD45" s="276"/>
      <c r="AE45" s="277"/>
    </row>
    <row r="46" spans="1:31" ht="12.75" customHeight="1" x14ac:dyDescent="0.2">
      <c r="A46" s="249">
        <f>試合情報とｻｲﾝ用①印刷!D26</f>
        <v>9</v>
      </c>
      <c r="B46" s="250">
        <f ca="1">試合情報とｻｲﾝ用①印刷!F26</f>
        <v>0</v>
      </c>
      <c r="C46" s="514" t="str">
        <f ca="1">試合情報とｻｲﾝ用①印刷!E26</f>
        <v>shin9</v>
      </c>
      <c r="D46" s="514"/>
      <c r="E46" s="514"/>
      <c r="F46" s="514"/>
      <c r="G46" s="514"/>
      <c r="H46" s="171">
        <f>入力とｽｺｱのみ①重ね印刷!Z18</f>
        <v>0</v>
      </c>
      <c r="I46" s="166">
        <f>入力とｽｺｱのみ①重ね印刷!AA18</f>
        <v>0</v>
      </c>
      <c r="J46" s="167" t="str">
        <f>IF(入力とｽｺｱのみ①重ね印刷!AB18="","",IF(入力とｽｺｱのみ①重ね印刷!AB18=0,"",1))</f>
        <v/>
      </c>
      <c r="K46" s="167" t="str">
        <f>IF(入力とｽｺｱのみ①重ね印刷!AB18=2,1,IF(入力とｽｺｱのみ①重ね印刷!AB18=3,2,""))</f>
        <v/>
      </c>
      <c r="L46" s="167">
        <f>入力とｽｺｱのみ①重ね印刷!AC18</f>
        <v>0</v>
      </c>
      <c r="M46" s="168">
        <f>入力とｽｺｱのみ①重ね印刷!AD18</f>
        <v>0</v>
      </c>
      <c r="O46" s="166" t="str">
        <f>入力とｽｺｱのみ①重ね印刷!I140</f>
        <v/>
      </c>
      <c r="P46" s="167" t="str">
        <f>入力とｽｺｱのみ①重ね印刷!J140</f>
        <v/>
      </c>
      <c r="Q46" s="167" t="str">
        <f>入力とｽｺｱのみ①重ね印刷!K140</f>
        <v/>
      </c>
      <c r="R46" s="167" t="str">
        <f>入力とｽｺｱのみ①重ね印刷!L140</f>
        <v/>
      </c>
      <c r="S46" s="167" t="str">
        <f>入力とｽｺｱのみ①重ね印刷!M140</f>
        <v/>
      </c>
      <c r="T46" s="167" t="str">
        <f>入力とｽｺｱのみ①重ね印刷!N140</f>
        <v/>
      </c>
      <c r="U46" s="167" t="str">
        <f>入力とｽｺｱのみ①重ね印刷!O140</f>
        <v/>
      </c>
      <c r="V46" s="168" t="str">
        <f>入力とｽｺｱのみ①重ね印刷!P140</f>
        <v/>
      </c>
      <c r="X46" s="166"/>
      <c r="Y46" s="167"/>
      <c r="Z46" s="167"/>
      <c r="AA46" s="167"/>
      <c r="AB46" s="167"/>
      <c r="AC46" s="167"/>
      <c r="AD46" s="167"/>
      <c r="AE46" s="168"/>
    </row>
    <row r="47" spans="1:31" ht="12.75" customHeight="1" x14ac:dyDescent="0.2">
      <c r="A47" s="280">
        <f>試合情報とｻｲﾝ用①印刷!D27</f>
        <v>10</v>
      </c>
      <c r="B47" s="281">
        <f ca="1">試合情報とｻｲﾝ用①印刷!F27</f>
        <v>0</v>
      </c>
      <c r="C47" s="517" t="str">
        <f ca="1">試合情報とｻｲﾝ用①印刷!E27</f>
        <v>shin10</v>
      </c>
      <c r="D47" s="517"/>
      <c r="E47" s="517"/>
      <c r="F47" s="517"/>
      <c r="G47" s="517"/>
      <c r="H47" s="279">
        <f>入力とｽｺｱのみ①重ね印刷!Z19</f>
        <v>0</v>
      </c>
      <c r="I47" s="275">
        <f>入力とｽｺｱのみ①重ね印刷!AA19</f>
        <v>0</v>
      </c>
      <c r="J47" s="276" t="str">
        <f>IF(入力とｽｺｱのみ①重ね印刷!AB19="","",IF(入力とｽｺｱのみ①重ね印刷!AB19=0,"",1))</f>
        <v/>
      </c>
      <c r="K47" s="276" t="str">
        <f>IF(入力とｽｺｱのみ①重ね印刷!AB19=2,1,IF(入力とｽｺｱのみ①重ね印刷!AB19=3,2,""))</f>
        <v/>
      </c>
      <c r="L47" s="276">
        <f>入力とｽｺｱのみ①重ね印刷!AC19</f>
        <v>0</v>
      </c>
      <c r="M47" s="277">
        <f>入力とｽｺｱのみ①重ね印刷!AD19</f>
        <v>0</v>
      </c>
      <c r="O47" s="275" t="str">
        <f>入力とｽｺｱのみ①重ね印刷!I141</f>
        <v/>
      </c>
      <c r="P47" s="276" t="str">
        <f>入力とｽｺｱのみ①重ね印刷!J141</f>
        <v/>
      </c>
      <c r="Q47" s="276" t="str">
        <f>入力とｽｺｱのみ①重ね印刷!K141</f>
        <v/>
      </c>
      <c r="R47" s="276" t="str">
        <f>入力とｽｺｱのみ①重ね印刷!L141</f>
        <v/>
      </c>
      <c r="S47" s="276" t="str">
        <f>入力とｽｺｱのみ①重ね印刷!M141</f>
        <v/>
      </c>
      <c r="T47" s="276" t="str">
        <f>入力とｽｺｱのみ①重ね印刷!N141</f>
        <v/>
      </c>
      <c r="U47" s="276" t="str">
        <f>入力とｽｺｱのみ①重ね印刷!O141</f>
        <v/>
      </c>
      <c r="V47" s="277" t="str">
        <f>入力とｽｺｱのみ①重ね印刷!P141</f>
        <v/>
      </c>
      <c r="X47" s="275"/>
      <c r="Y47" s="276"/>
      <c r="Z47" s="276"/>
      <c r="AA47" s="276"/>
      <c r="AB47" s="276"/>
      <c r="AC47" s="276"/>
      <c r="AD47" s="276"/>
      <c r="AE47" s="277"/>
    </row>
    <row r="48" spans="1:31" ht="12.75" customHeight="1" x14ac:dyDescent="0.2">
      <c r="A48" s="249">
        <f>試合情報とｻｲﾝ用①印刷!D28</f>
        <v>11</v>
      </c>
      <c r="B48" s="250">
        <f ca="1">試合情報とｻｲﾝ用①印刷!F28</f>
        <v>0</v>
      </c>
      <c r="C48" s="514" t="str">
        <f ca="1">試合情報とｻｲﾝ用①印刷!E28</f>
        <v>shin11</v>
      </c>
      <c r="D48" s="514"/>
      <c r="E48" s="514"/>
      <c r="F48" s="514"/>
      <c r="G48" s="514"/>
      <c r="H48" s="171">
        <f>入力とｽｺｱのみ①重ね印刷!Z20</f>
        <v>0</v>
      </c>
      <c r="I48" s="166">
        <f>入力とｽｺｱのみ①重ね印刷!AA20</f>
        <v>0</v>
      </c>
      <c r="J48" s="167" t="str">
        <f>IF(入力とｽｺｱのみ①重ね印刷!AB20="","",IF(入力とｽｺｱのみ①重ね印刷!AB20=0,"",1))</f>
        <v/>
      </c>
      <c r="K48" s="167" t="str">
        <f>IF(入力とｽｺｱのみ①重ね印刷!AB20=2,1,IF(入力とｽｺｱのみ①重ね印刷!AB20=3,2,""))</f>
        <v/>
      </c>
      <c r="L48" s="167">
        <f>入力とｽｺｱのみ①重ね印刷!AC20</f>
        <v>0</v>
      </c>
      <c r="M48" s="168">
        <f>入力とｽｺｱのみ①重ね印刷!AD20</f>
        <v>0</v>
      </c>
      <c r="O48" s="166" t="str">
        <f>入力とｽｺｱのみ①重ね印刷!I142</f>
        <v/>
      </c>
      <c r="P48" s="167" t="str">
        <f>入力とｽｺｱのみ①重ね印刷!J142</f>
        <v/>
      </c>
      <c r="Q48" s="167" t="str">
        <f>入力とｽｺｱのみ①重ね印刷!K142</f>
        <v/>
      </c>
      <c r="R48" s="167" t="str">
        <f>入力とｽｺｱのみ①重ね印刷!L142</f>
        <v/>
      </c>
      <c r="S48" s="167" t="str">
        <f>入力とｽｺｱのみ①重ね印刷!M142</f>
        <v/>
      </c>
      <c r="T48" s="167" t="str">
        <f>入力とｽｺｱのみ①重ね印刷!N142</f>
        <v/>
      </c>
      <c r="U48" s="167" t="str">
        <f>入力とｽｺｱのみ①重ね印刷!O142</f>
        <v/>
      </c>
      <c r="V48" s="168" t="str">
        <f>入力とｽｺｱのみ①重ね印刷!P142</f>
        <v/>
      </c>
      <c r="X48" s="166"/>
      <c r="Y48" s="167"/>
      <c r="Z48" s="167"/>
      <c r="AA48" s="167"/>
      <c r="AB48" s="167"/>
      <c r="AC48" s="167"/>
      <c r="AD48" s="167"/>
      <c r="AE48" s="168"/>
    </row>
    <row r="49" spans="1:31" ht="12.75" customHeight="1" x14ac:dyDescent="0.2">
      <c r="A49" s="280">
        <f>試合情報とｻｲﾝ用①印刷!D29</f>
        <v>12</v>
      </c>
      <c r="B49" s="281">
        <f ca="1">試合情報とｻｲﾝ用①印刷!F29</f>
        <v>0</v>
      </c>
      <c r="C49" s="517" t="str">
        <f ca="1">試合情報とｻｲﾝ用①印刷!E29</f>
        <v>shin12</v>
      </c>
      <c r="D49" s="517"/>
      <c r="E49" s="517"/>
      <c r="F49" s="517"/>
      <c r="G49" s="517"/>
      <c r="H49" s="279">
        <f>入力とｽｺｱのみ①重ね印刷!Z21</f>
        <v>0</v>
      </c>
      <c r="I49" s="275">
        <f>入力とｽｺｱのみ①重ね印刷!AA21</f>
        <v>0</v>
      </c>
      <c r="J49" s="276" t="str">
        <f>IF(入力とｽｺｱのみ①重ね印刷!AB21="","",IF(入力とｽｺｱのみ①重ね印刷!AB21=0,"",1))</f>
        <v/>
      </c>
      <c r="K49" s="276" t="str">
        <f>IF(入力とｽｺｱのみ①重ね印刷!AB21=2,1,IF(入力とｽｺｱのみ①重ね印刷!AB21=3,2,""))</f>
        <v/>
      </c>
      <c r="L49" s="276">
        <f>入力とｽｺｱのみ①重ね印刷!AC21</f>
        <v>0</v>
      </c>
      <c r="M49" s="277">
        <f>入力とｽｺｱのみ①重ね印刷!AD21</f>
        <v>0</v>
      </c>
      <c r="O49" s="275" t="str">
        <f>入力とｽｺｱのみ①重ね印刷!I143</f>
        <v/>
      </c>
      <c r="P49" s="276" t="str">
        <f>入力とｽｺｱのみ①重ね印刷!J143</f>
        <v/>
      </c>
      <c r="Q49" s="276" t="str">
        <f>入力とｽｺｱのみ①重ね印刷!K143</f>
        <v/>
      </c>
      <c r="R49" s="276" t="str">
        <f>入力とｽｺｱのみ①重ね印刷!L143</f>
        <v/>
      </c>
      <c r="S49" s="276" t="str">
        <f>入力とｽｺｱのみ①重ね印刷!M143</f>
        <v/>
      </c>
      <c r="T49" s="276" t="str">
        <f>入力とｽｺｱのみ①重ね印刷!N143</f>
        <v/>
      </c>
      <c r="U49" s="276" t="str">
        <f>入力とｽｺｱのみ①重ね印刷!O143</f>
        <v/>
      </c>
      <c r="V49" s="277" t="str">
        <f>入力とｽｺｱのみ①重ね印刷!P143</f>
        <v/>
      </c>
      <c r="X49" s="275"/>
      <c r="Y49" s="276"/>
      <c r="Z49" s="276"/>
      <c r="AA49" s="276"/>
      <c r="AB49" s="276"/>
      <c r="AC49" s="276"/>
      <c r="AD49" s="276"/>
      <c r="AE49" s="277"/>
    </row>
    <row r="50" spans="1:31" ht="12.75" customHeight="1" x14ac:dyDescent="0.2">
      <c r="A50" s="249">
        <f>試合情報とｻｲﾝ用①印刷!D30</f>
        <v>13</v>
      </c>
      <c r="B50" s="250">
        <f ca="1">試合情報とｻｲﾝ用①印刷!F30</f>
        <v>0</v>
      </c>
      <c r="C50" s="514" t="str">
        <f ca="1">試合情報とｻｲﾝ用①印刷!E30</f>
        <v>shin13</v>
      </c>
      <c r="D50" s="514"/>
      <c r="E50" s="514"/>
      <c r="F50" s="514"/>
      <c r="G50" s="514"/>
      <c r="H50" s="171">
        <f>入力とｽｺｱのみ①重ね印刷!Z22</f>
        <v>0</v>
      </c>
      <c r="I50" s="166">
        <f>入力とｽｺｱのみ①重ね印刷!AA22</f>
        <v>0</v>
      </c>
      <c r="J50" s="167" t="str">
        <f>IF(入力とｽｺｱのみ①重ね印刷!AB22="","",IF(入力とｽｺｱのみ①重ね印刷!AB22=0,"",1))</f>
        <v/>
      </c>
      <c r="K50" s="167" t="str">
        <f>IF(入力とｽｺｱのみ①重ね印刷!AB22=2,1,IF(入力とｽｺｱのみ①重ね印刷!AB22=3,2,""))</f>
        <v/>
      </c>
      <c r="L50" s="167">
        <f>入力とｽｺｱのみ①重ね印刷!AC22</f>
        <v>0</v>
      </c>
      <c r="M50" s="168">
        <f>入力とｽｺｱのみ①重ね印刷!AD22</f>
        <v>0</v>
      </c>
      <c r="O50" s="166" t="str">
        <f>入力とｽｺｱのみ①重ね印刷!I144</f>
        <v/>
      </c>
      <c r="P50" s="167" t="str">
        <f>入力とｽｺｱのみ①重ね印刷!J144</f>
        <v/>
      </c>
      <c r="Q50" s="167" t="str">
        <f>入力とｽｺｱのみ①重ね印刷!K144</f>
        <v/>
      </c>
      <c r="R50" s="167" t="str">
        <f>入力とｽｺｱのみ①重ね印刷!L144</f>
        <v/>
      </c>
      <c r="S50" s="167" t="str">
        <f>入力とｽｺｱのみ①重ね印刷!M144</f>
        <v/>
      </c>
      <c r="T50" s="167" t="str">
        <f>入力とｽｺｱのみ①重ね印刷!N144</f>
        <v/>
      </c>
      <c r="U50" s="167" t="str">
        <f>入力とｽｺｱのみ①重ね印刷!O144</f>
        <v/>
      </c>
      <c r="V50" s="168" t="str">
        <f>入力とｽｺｱのみ①重ね印刷!P144</f>
        <v/>
      </c>
      <c r="X50" s="166"/>
      <c r="Y50" s="167"/>
      <c r="Z50" s="167"/>
      <c r="AA50" s="167"/>
      <c r="AB50" s="167"/>
      <c r="AC50" s="167"/>
      <c r="AD50" s="167"/>
      <c r="AE50" s="168"/>
    </row>
    <row r="51" spans="1:31" ht="12.75" customHeight="1" x14ac:dyDescent="0.2">
      <c r="A51" s="280">
        <f>試合情報とｻｲﾝ用①印刷!D31</f>
        <v>17</v>
      </c>
      <c r="B51" s="281">
        <f ca="1">試合情報とｻｲﾝ用①印刷!F31</f>
        <v>0</v>
      </c>
      <c r="C51" s="517" t="str">
        <f ca="1">試合情報とｻｲﾝ用①印刷!E31</f>
        <v>shin17</v>
      </c>
      <c r="D51" s="517"/>
      <c r="E51" s="517"/>
      <c r="F51" s="517"/>
      <c r="G51" s="517"/>
      <c r="H51" s="279">
        <f>入力とｽｺｱのみ①重ね印刷!Z23</f>
        <v>0</v>
      </c>
      <c r="I51" s="275">
        <f>入力とｽｺｱのみ①重ね印刷!AA23</f>
        <v>0</v>
      </c>
      <c r="J51" s="276" t="str">
        <f>IF(入力とｽｺｱのみ①重ね印刷!AB23="","",IF(入力とｽｺｱのみ①重ね印刷!AB23=0,"",1))</f>
        <v/>
      </c>
      <c r="K51" s="276" t="str">
        <f>IF(入力とｽｺｱのみ①重ね印刷!AB23=2,1,IF(入力とｽｺｱのみ①重ね印刷!AB23=3,2,""))</f>
        <v/>
      </c>
      <c r="L51" s="276">
        <f>入力とｽｺｱのみ①重ね印刷!AC23</f>
        <v>0</v>
      </c>
      <c r="M51" s="277">
        <f>入力とｽｺｱのみ①重ね印刷!AD23</f>
        <v>0</v>
      </c>
      <c r="O51" s="275" t="str">
        <f>入力とｽｺｱのみ①重ね印刷!I145</f>
        <v/>
      </c>
      <c r="P51" s="276" t="str">
        <f>入力とｽｺｱのみ①重ね印刷!J145</f>
        <v/>
      </c>
      <c r="Q51" s="276" t="str">
        <f>入力とｽｺｱのみ①重ね印刷!K145</f>
        <v/>
      </c>
      <c r="R51" s="276" t="str">
        <f>入力とｽｺｱのみ①重ね印刷!L145</f>
        <v/>
      </c>
      <c r="S51" s="276" t="str">
        <f>入力とｽｺｱのみ①重ね印刷!M145</f>
        <v/>
      </c>
      <c r="T51" s="276" t="str">
        <f>入力とｽｺｱのみ①重ね印刷!N145</f>
        <v/>
      </c>
      <c r="U51" s="276" t="str">
        <f>入力とｽｺｱのみ①重ね印刷!O145</f>
        <v/>
      </c>
      <c r="V51" s="277" t="str">
        <f>入力とｽｺｱのみ①重ね印刷!P145</f>
        <v/>
      </c>
      <c r="X51" s="275"/>
      <c r="Y51" s="276"/>
      <c r="Z51" s="276"/>
      <c r="AA51" s="276"/>
      <c r="AB51" s="276"/>
      <c r="AC51" s="276"/>
      <c r="AD51" s="276"/>
      <c r="AE51" s="277"/>
    </row>
    <row r="52" spans="1:31" ht="12.75" customHeight="1" x14ac:dyDescent="0.2">
      <c r="A52" s="249">
        <f>試合情報とｻｲﾝ用①印刷!D32</f>
        <v>18</v>
      </c>
      <c r="B52" s="250">
        <f ca="1">試合情報とｻｲﾝ用①印刷!F32</f>
        <v>0</v>
      </c>
      <c r="C52" s="514" t="str">
        <f ca="1">試合情報とｻｲﾝ用①印刷!E32</f>
        <v>shin18</v>
      </c>
      <c r="D52" s="514"/>
      <c r="E52" s="514"/>
      <c r="F52" s="514"/>
      <c r="G52" s="514"/>
      <c r="H52" s="171">
        <f>入力とｽｺｱのみ①重ね印刷!Z24</f>
        <v>0</v>
      </c>
      <c r="I52" s="166">
        <f>入力とｽｺｱのみ①重ね印刷!AA24</f>
        <v>0</v>
      </c>
      <c r="J52" s="167" t="str">
        <f>IF(入力とｽｺｱのみ①重ね印刷!AB24="","",IF(入力とｽｺｱのみ①重ね印刷!AB24=0,"",1))</f>
        <v/>
      </c>
      <c r="K52" s="167" t="str">
        <f>IF(入力とｽｺｱのみ①重ね印刷!AB24=2,1,IF(入力とｽｺｱのみ①重ね印刷!AB24=3,2,""))</f>
        <v/>
      </c>
      <c r="L52" s="167">
        <f>入力とｽｺｱのみ①重ね印刷!AC24</f>
        <v>0</v>
      </c>
      <c r="M52" s="168">
        <f>入力とｽｺｱのみ①重ね印刷!AD24</f>
        <v>0</v>
      </c>
      <c r="O52" s="166" t="str">
        <f>入力とｽｺｱのみ①重ね印刷!I146</f>
        <v/>
      </c>
      <c r="P52" s="167" t="str">
        <f>入力とｽｺｱのみ①重ね印刷!J146</f>
        <v/>
      </c>
      <c r="Q52" s="167" t="str">
        <f>入力とｽｺｱのみ①重ね印刷!K146</f>
        <v/>
      </c>
      <c r="R52" s="167" t="str">
        <f>入力とｽｺｱのみ①重ね印刷!L146</f>
        <v/>
      </c>
      <c r="S52" s="167" t="str">
        <f>入力とｽｺｱのみ①重ね印刷!M146</f>
        <v/>
      </c>
      <c r="T52" s="167" t="str">
        <f>入力とｽｺｱのみ①重ね印刷!N146</f>
        <v/>
      </c>
      <c r="U52" s="167" t="str">
        <f>入力とｽｺｱのみ①重ね印刷!O146</f>
        <v/>
      </c>
      <c r="V52" s="168" t="str">
        <f>入力とｽｺｱのみ①重ね印刷!P146</f>
        <v/>
      </c>
      <c r="X52" s="166"/>
      <c r="Y52" s="167"/>
      <c r="Z52" s="167"/>
      <c r="AA52" s="167"/>
      <c r="AB52" s="167"/>
      <c r="AC52" s="167"/>
      <c r="AD52" s="167"/>
      <c r="AE52" s="168"/>
    </row>
    <row r="53" spans="1:31" ht="12.75" customHeight="1" x14ac:dyDescent="0.2">
      <c r="A53" s="290">
        <f>試合情報とｻｲﾝ用①印刷!D33</f>
        <v>19</v>
      </c>
      <c r="B53" s="283">
        <f ca="1">試合情報とｻｲﾝ用①印刷!F33</f>
        <v>0</v>
      </c>
      <c r="C53" s="552" t="str">
        <f ca="1">試合情報とｻｲﾝ用①印刷!E33</f>
        <v>shin19</v>
      </c>
      <c r="D53" s="552"/>
      <c r="E53" s="552"/>
      <c r="F53" s="552"/>
      <c r="G53" s="552"/>
      <c r="H53" s="279">
        <f>入力とｽｺｱのみ①重ね印刷!Z25</f>
        <v>1</v>
      </c>
      <c r="I53" s="275">
        <f>入力とｽｺｱのみ①重ね印刷!AA25</f>
        <v>1</v>
      </c>
      <c r="J53" s="276" t="str">
        <f>IF(入力とｽｺｱのみ①重ね印刷!AB25="","",IF(入力とｽｺｱのみ①重ね印刷!AB25=0,"",1))</f>
        <v/>
      </c>
      <c r="K53" s="276" t="str">
        <f>IF(入力とｽｺｱのみ①重ね印刷!AB25=2,1,IF(入力とｽｺｱのみ①重ね印刷!AB25=3,2,""))</f>
        <v/>
      </c>
      <c r="L53" s="276">
        <f>入力とｽｺｱのみ①重ね印刷!AC25</f>
        <v>0</v>
      </c>
      <c r="M53" s="277">
        <f>入力とｽｺｱのみ①重ね印刷!AD25</f>
        <v>0</v>
      </c>
      <c r="O53" s="275" t="str">
        <f>入力とｽｺｱのみ①重ね印刷!I147</f>
        <v/>
      </c>
      <c r="P53" s="276" t="str">
        <f>入力とｽｺｱのみ①重ね印刷!J147</f>
        <v/>
      </c>
      <c r="Q53" s="276" t="str">
        <f>入力とｽｺｱのみ①重ね印刷!K147</f>
        <v/>
      </c>
      <c r="R53" s="276" t="str">
        <f>入力とｽｺｱのみ①重ね印刷!L147</f>
        <v/>
      </c>
      <c r="S53" s="276" t="str">
        <f>入力とｽｺｱのみ①重ね印刷!M147</f>
        <v/>
      </c>
      <c r="T53" s="276" t="str">
        <f>入力とｽｺｱのみ①重ね印刷!N147</f>
        <v/>
      </c>
      <c r="U53" s="276" t="str">
        <f>入力とｽｺｱのみ①重ね印刷!O147</f>
        <v/>
      </c>
      <c r="V53" s="277" t="str">
        <f>入力とｽｺｱのみ①重ね印刷!P147</f>
        <v/>
      </c>
      <c r="X53" s="275"/>
      <c r="Y53" s="276"/>
      <c r="Z53" s="276"/>
      <c r="AA53" s="276"/>
      <c r="AB53" s="276"/>
      <c r="AC53" s="276"/>
      <c r="AD53" s="276"/>
      <c r="AE53" s="277"/>
    </row>
    <row r="54" spans="1:31" ht="12.75" customHeight="1" x14ac:dyDescent="0.2">
      <c r="A54" s="532" t="str">
        <f ca="1">IF(試合情報とｻｲﾝ用①印刷!F34="","",(試合情報とｻｲﾝ用①印刷!D34))</f>
        <v>監督A</v>
      </c>
      <c r="B54" s="533"/>
      <c r="C54" s="532" t="str">
        <f ca="1">IF(試合情報とｻｲﾝ用①印刷!E34="","",(試合情報とｻｲﾝ用①印刷!E34))</f>
        <v>sue1107</v>
      </c>
      <c r="D54" s="534"/>
      <c r="E54" s="534"/>
      <c r="F54" s="534"/>
      <c r="G54" s="533"/>
      <c r="H54" s="173"/>
      <c r="I54" s="169">
        <f>入力とｽｺｱのみ①重ね印刷!AA26</f>
        <v>0</v>
      </c>
      <c r="J54" s="172" t="str">
        <f>IF(入力とｽｺｱのみ①重ね印刷!AB26="","",IF(入力とｽｺｱのみ①重ね印刷!AB26=0,"",1))</f>
        <v/>
      </c>
      <c r="K54" s="172" t="str">
        <f>IF(入力とｽｺｱのみ①重ね印刷!AB26=2,1,IF(入力とｽｺｱのみ①重ね印刷!AB26=3,2,""))</f>
        <v/>
      </c>
      <c r="L54" s="172">
        <f>入力とｽｺｱのみ①重ね印刷!AC26</f>
        <v>0</v>
      </c>
      <c r="M54" s="170">
        <f>入力とｽｺｱのみ①重ね印刷!AD26</f>
        <v>0</v>
      </c>
      <c r="O54" s="166" t="str">
        <f>入力とｽｺｱのみ①重ね印刷!I148</f>
        <v/>
      </c>
      <c r="P54" s="167" t="str">
        <f>入力とｽｺｱのみ①重ね印刷!J148</f>
        <v/>
      </c>
      <c r="Q54" s="167" t="str">
        <f>入力とｽｺｱのみ①重ね印刷!K148</f>
        <v/>
      </c>
      <c r="R54" s="167" t="str">
        <f>入力とｽｺｱのみ①重ね印刷!L148</f>
        <v/>
      </c>
      <c r="S54" s="167" t="str">
        <f>入力とｽｺｱのみ①重ね印刷!M148</f>
        <v/>
      </c>
      <c r="T54" s="167" t="str">
        <f>入力とｽｺｱのみ①重ね印刷!N148</f>
        <v/>
      </c>
      <c r="U54" s="167" t="str">
        <f>入力とｽｺｱのみ①重ね印刷!O148</f>
        <v/>
      </c>
      <c r="V54" s="168" t="str">
        <f>入力とｽｺｱのみ①重ね印刷!P148</f>
        <v/>
      </c>
      <c r="X54" s="175"/>
      <c r="Y54" s="176"/>
      <c r="Z54" s="176"/>
      <c r="AA54" s="176"/>
      <c r="AB54" s="176"/>
      <c r="AC54" s="176"/>
      <c r="AD54" s="176"/>
      <c r="AE54" s="177"/>
    </row>
    <row r="55" spans="1:31" ht="12.75" customHeight="1" x14ac:dyDescent="0.2">
      <c r="A55" s="521" t="str">
        <f ca="1">IF(試合情報とｻｲﾝ用①印刷!F35="","",(試合情報とｻｲﾝ用①印刷!D35))</f>
        <v>役員B</v>
      </c>
      <c r="B55" s="523"/>
      <c r="C55" s="521" t="str">
        <f ca="1">IF(試合情報とｻｲﾝ用①印刷!E35="","",(試合情報とｻｲﾝ用①印刷!E35))</f>
        <v>sue1108</v>
      </c>
      <c r="D55" s="522"/>
      <c r="E55" s="522"/>
      <c r="F55" s="522"/>
      <c r="G55" s="523"/>
      <c r="H55" s="288"/>
      <c r="I55" s="275">
        <f>入力とｽｺｱのみ①重ね印刷!AA27</f>
        <v>0</v>
      </c>
      <c r="J55" s="276" t="str">
        <f>IF(入力とｽｺｱのみ①重ね印刷!AB27="","",IF(入力とｽｺｱのみ①重ね印刷!AB27=0,"",1))</f>
        <v/>
      </c>
      <c r="K55" s="276" t="str">
        <f>IF(入力とｽｺｱのみ①重ね印刷!AB27=2,1,IF(入力とｽｺｱのみ①重ね印刷!AB27=3,2,""))</f>
        <v/>
      </c>
      <c r="L55" s="276">
        <f>入力とｽｺｱのみ①重ね印刷!AC27</f>
        <v>0</v>
      </c>
      <c r="M55" s="277">
        <f>入力とｽｺｱのみ①重ね印刷!AD27</f>
        <v>0</v>
      </c>
      <c r="O55" s="275" t="str">
        <f>入力とｽｺｱのみ①重ね印刷!I149</f>
        <v/>
      </c>
      <c r="P55" s="276" t="str">
        <f>入力とｽｺｱのみ①重ね印刷!J149</f>
        <v/>
      </c>
      <c r="Q55" s="276" t="str">
        <f>入力とｽｺｱのみ①重ね印刷!K149</f>
        <v/>
      </c>
      <c r="R55" s="276" t="str">
        <f>入力とｽｺｱのみ①重ね印刷!L149</f>
        <v/>
      </c>
      <c r="S55" s="276" t="str">
        <f>入力とｽｺｱのみ①重ね印刷!M149</f>
        <v/>
      </c>
      <c r="T55" s="276" t="str">
        <f>入力とｽｺｱのみ①重ね印刷!N149</f>
        <v/>
      </c>
      <c r="U55" s="276" t="str">
        <f>入力とｽｺｱのみ①重ね印刷!O149</f>
        <v/>
      </c>
      <c r="V55" s="277" t="str">
        <f>入力とｽｺｱのみ①重ね印刷!P149</f>
        <v/>
      </c>
      <c r="X55" s="109" t="s">
        <v>44</v>
      </c>
      <c r="Y55" s="110"/>
      <c r="Z55" s="110"/>
      <c r="AA55" s="110"/>
      <c r="AB55" s="110"/>
      <c r="AC55" s="110"/>
      <c r="AD55" s="110"/>
      <c r="AE55" s="111"/>
    </row>
    <row r="56" spans="1:31" ht="12.75" customHeight="1" x14ac:dyDescent="0.2">
      <c r="A56" s="524" t="str">
        <f ca="1">IF(試合情報とｻｲﾝ用①印刷!F36="","",(試合情報とｻｲﾝ用①印刷!D36))</f>
        <v>役員C</v>
      </c>
      <c r="B56" s="526"/>
      <c r="C56" s="524" t="str">
        <f ca="1">IF(試合情報とｻｲﾝ用①印刷!E36="","",(試合情報とｻｲﾝ用①印刷!E36))</f>
        <v>sue1109</v>
      </c>
      <c r="D56" s="525"/>
      <c r="E56" s="525"/>
      <c r="F56" s="525"/>
      <c r="G56" s="526"/>
      <c r="H56" s="174"/>
      <c r="I56" s="166">
        <f>入力とｽｺｱのみ①重ね印刷!AA28</f>
        <v>0</v>
      </c>
      <c r="J56" s="167" t="str">
        <f>IF(入力とｽｺｱのみ①重ね印刷!AB28="","",IF(入力とｽｺｱのみ①重ね印刷!AB28=0,"",1))</f>
        <v/>
      </c>
      <c r="K56" s="167" t="str">
        <f>IF(入力とｽｺｱのみ①重ね印刷!AB28=2,1,IF(入力とｽｺｱのみ①重ね印刷!AB28=3,2,""))</f>
        <v/>
      </c>
      <c r="L56" s="167">
        <f>入力とｽｺｱのみ①重ね印刷!AC28</f>
        <v>0</v>
      </c>
      <c r="M56" s="168">
        <f>入力とｽｺｱのみ①重ね印刷!AD28</f>
        <v>0</v>
      </c>
      <c r="O56" s="166" t="str">
        <f>入力とｽｺｱのみ①重ね印刷!I150</f>
        <v/>
      </c>
      <c r="P56" s="167" t="str">
        <f>入力とｽｺｱのみ①重ね印刷!J150</f>
        <v/>
      </c>
      <c r="Q56" s="167" t="str">
        <f>入力とｽｺｱのみ①重ね印刷!K150</f>
        <v/>
      </c>
      <c r="R56" s="167" t="str">
        <f>入力とｽｺｱのみ①重ね印刷!L150</f>
        <v/>
      </c>
      <c r="S56" s="167" t="str">
        <f>入力とｽｺｱのみ①重ね印刷!M150</f>
        <v/>
      </c>
      <c r="T56" s="167" t="str">
        <f>入力とｽｺｱのみ①重ね印刷!N150</f>
        <v/>
      </c>
      <c r="U56" s="167" t="str">
        <f>入力とｽｺｱのみ①重ね印刷!O150</f>
        <v/>
      </c>
      <c r="V56" s="168" t="str">
        <f>入力とｽｺｱのみ①重ね印刷!P150</f>
        <v/>
      </c>
      <c r="X56" s="556">
        <f>入力とｽｺｱのみ①重ね印刷!B162</f>
        <v>0</v>
      </c>
      <c r="Y56" s="557"/>
      <c r="Z56" s="557"/>
      <c r="AA56" s="557"/>
      <c r="AB56" s="557"/>
      <c r="AC56" s="557"/>
      <c r="AD56" s="557"/>
      <c r="AE56" s="558"/>
    </row>
    <row r="57" spans="1:31" ht="12.75" customHeight="1" x14ac:dyDescent="0.2">
      <c r="A57" s="521" t="str">
        <f ca="1">IF(試合情報とｻｲﾝ用①印刷!F37="","",(試合情報とｻｲﾝ用①印刷!D37))</f>
        <v>役員D</v>
      </c>
      <c r="B57" s="523"/>
      <c r="C57" s="521" t="str">
        <f ca="1">IF(試合情報とｻｲﾝ用①印刷!E37="","",(試合情報とｻｲﾝ用①印刷!E37))</f>
        <v>sue1110</v>
      </c>
      <c r="D57" s="522"/>
      <c r="E57" s="522"/>
      <c r="F57" s="522"/>
      <c r="G57" s="523"/>
      <c r="H57" s="288"/>
      <c r="I57" s="275">
        <f>入力とｽｺｱのみ①重ね印刷!AA29</f>
        <v>0</v>
      </c>
      <c r="J57" s="276" t="str">
        <f>IF(入力とｽｺｱのみ①重ね印刷!AB29=1,入力とｽｺｱのみ①重ね印刷!AB29,"")</f>
        <v/>
      </c>
      <c r="K57" s="276" t="str">
        <f>IF(入力とｽｺｱのみ①重ね印刷!AB29&gt;=2,入力とｽｺｱのみ①重ね印刷!AB29,"")</f>
        <v/>
      </c>
      <c r="L57" s="276">
        <f>入力とｽｺｱのみ①重ね印刷!AC29</f>
        <v>0</v>
      </c>
      <c r="M57" s="277">
        <f>入力とｽｺｱのみ①重ね印刷!AD29</f>
        <v>0</v>
      </c>
      <c r="O57" s="275" t="str">
        <f>入力とｽｺｱのみ①重ね印刷!I151</f>
        <v/>
      </c>
      <c r="P57" s="276" t="str">
        <f>入力とｽｺｱのみ①重ね印刷!J151</f>
        <v/>
      </c>
      <c r="Q57" s="276" t="str">
        <f>入力とｽｺｱのみ①重ね印刷!K151</f>
        <v/>
      </c>
      <c r="R57" s="276" t="str">
        <f>入力とｽｺｱのみ①重ね印刷!L151</f>
        <v/>
      </c>
      <c r="S57" s="276" t="str">
        <f>入力とｽｺｱのみ①重ね印刷!M151</f>
        <v/>
      </c>
      <c r="T57" s="276" t="str">
        <f>入力とｽｺｱのみ①重ね印刷!N151</f>
        <v/>
      </c>
      <c r="U57" s="276" t="str">
        <f>入力とｽｺｱのみ①重ね印刷!O151</f>
        <v/>
      </c>
      <c r="V57" s="277" t="str">
        <f>入力とｽｺｱのみ①重ね印刷!P151</f>
        <v/>
      </c>
      <c r="X57" s="556"/>
      <c r="Y57" s="557"/>
      <c r="Z57" s="557"/>
      <c r="AA57" s="557"/>
      <c r="AB57" s="557"/>
      <c r="AC57" s="557"/>
      <c r="AD57" s="557"/>
      <c r="AE57" s="558"/>
    </row>
    <row r="58" spans="1:31" ht="12.75" customHeight="1" x14ac:dyDescent="0.2">
      <c r="A58" s="530" t="str">
        <f ca="1">IF(試合情報とｻｲﾝ用①印刷!F38="","",(試合情報とｻｲﾝ用①印刷!D38))</f>
        <v>役員E</v>
      </c>
      <c r="B58" s="531"/>
      <c r="C58" s="530" t="str">
        <f ca="1">IF(試合情報とｻｲﾝ用①印刷!E38="","",(試合情報とｻｲﾝ用①印刷!E38))</f>
        <v>sue1111</v>
      </c>
      <c r="D58" s="553"/>
      <c r="E58" s="553"/>
      <c r="F58" s="553"/>
      <c r="G58" s="531"/>
      <c r="H58" s="263"/>
      <c r="I58" s="260">
        <f>入力とｽｺｱのみ①重ね印刷!AA30</f>
        <v>0</v>
      </c>
      <c r="J58" s="261" t="str">
        <f>IF(入力とｽｺｱのみ①重ね印刷!AB30=1,入力とｽｺｱのみ①重ね印刷!AB30,"")</f>
        <v/>
      </c>
      <c r="K58" s="261" t="str">
        <f>IF(入力とｽｺｱのみ①重ね印刷!AB30&gt;=2,入力とｽｺｱのみ①重ね印刷!AB30,"")</f>
        <v/>
      </c>
      <c r="L58" s="261">
        <f>入力とｽｺｱのみ①重ね印刷!AC30</f>
        <v>0</v>
      </c>
      <c r="M58" s="262">
        <f>入力とｽｺｱのみ①重ね印刷!AD30</f>
        <v>0</v>
      </c>
      <c r="O58" s="166" t="str">
        <f>入力とｽｺｱのみ①重ね印刷!I152</f>
        <v/>
      </c>
      <c r="P58" s="167" t="str">
        <f>入力とｽｺｱのみ①重ね印刷!J152</f>
        <v/>
      </c>
      <c r="Q58" s="167" t="str">
        <f>入力とｽｺｱのみ①重ね印刷!K152</f>
        <v/>
      </c>
      <c r="R58" s="167" t="str">
        <f>入力とｽｺｱのみ①重ね印刷!L152</f>
        <v/>
      </c>
      <c r="S58" s="167" t="str">
        <f>入力とｽｺｱのみ①重ね印刷!M152</f>
        <v/>
      </c>
      <c r="T58" s="167" t="str">
        <f>入力とｽｺｱのみ①重ね印刷!N152</f>
        <v/>
      </c>
      <c r="U58" s="167" t="str">
        <f>入力とｽｺｱのみ①重ね印刷!O152</f>
        <v/>
      </c>
      <c r="V58" s="168" t="str">
        <f>入力とｽｺｱのみ①重ね印刷!P152</f>
        <v/>
      </c>
      <c r="X58" s="556"/>
      <c r="Y58" s="557"/>
      <c r="Z58" s="557"/>
      <c r="AA58" s="557"/>
      <c r="AB58" s="557"/>
      <c r="AC58" s="557"/>
      <c r="AD58" s="557"/>
      <c r="AE58" s="558"/>
    </row>
    <row r="59" spans="1:31" ht="12.75" customHeight="1" x14ac:dyDescent="0.2">
      <c r="A59" s="529" t="s">
        <v>118</v>
      </c>
      <c r="B59" s="529"/>
      <c r="C59" s="512" t="str">
        <f>試合情報とｻｲﾝ用①印刷!E8</f>
        <v>aaa</v>
      </c>
      <c r="D59" s="512"/>
      <c r="E59" s="512"/>
      <c r="F59" s="512"/>
      <c r="G59" s="512"/>
      <c r="H59" s="291"/>
      <c r="I59" s="512" t="str">
        <f>試合情報とｻｲﾝ用①印刷!E9</f>
        <v>bbb</v>
      </c>
      <c r="J59" s="512"/>
      <c r="K59" s="512"/>
      <c r="L59" s="512"/>
      <c r="M59" s="512"/>
      <c r="O59" s="275" t="str">
        <f>入力とｽｺｱのみ①重ね印刷!I153</f>
        <v/>
      </c>
      <c r="P59" s="276" t="str">
        <f>入力とｽｺｱのみ①重ね印刷!J153</f>
        <v/>
      </c>
      <c r="Q59" s="276" t="str">
        <f>入力とｽｺｱのみ①重ね印刷!K153</f>
        <v/>
      </c>
      <c r="R59" s="276" t="str">
        <f>入力とｽｺｱのみ①重ね印刷!L153</f>
        <v/>
      </c>
      <c r="S59" s="276" t="str">
        <f>入力とｽｺｱのみ①重ね印刷!M153</f>
        <v/>
      </c>
      <c r="T59" s="276" t="str">
        <f>入力とｽｺｱのみ①重ね印刷!N153</f>
        <v/>
      </c>
      <c r="U59" s="276" t="str">
        <f>入力とｽｺｱのみ①重ね印刷!O153</f>
        <v/>
      </c>
      <c r="V59" s="277" t="str">
        <f>入力とｽｺｱのみ①重ね印刷!P153</f>
        <v/>
      </c>
      <c r="X59" s="556">
        <f>入力とｽｺｱのみ①重ね印刷!B163</f>
        <v>0</v>
      </c>
      <c r="Y59" s="557"/>
      <c r="Z59" s="557"/>
      <c r="AA59" s="557"/>
      <c r="AB59" s="557"/>
      <c r="AC59" s="557"/>
      <c r="AD59" s="557"/>
      <c r="AE59" s="558"/>
    </row>
    <row r="60" spans="1:31" ht="12.75" customHeight="1" x14ac:dyDescent="0.2">
      <c r="A60" s="528" t="s">
        <v>46</v>
      </c>
      <c r="B60" s="528"/>
      <c r="C60" s="486" t="str">
        <f>試合情報とｻｲﾝ用①印刷!E10</f>
        <v>aaaa</v>
      </c>
      <c r="D60" s="486"/>
      <c r="E60" s="486"/>
      <c r="F60" s="486"/>
      <c r="G60" s="486"/>
      <c r="H60" s="51"/>
      <c r="I60" s="486" t="str">
        <f>試合情報とｻｲﾝ用①印刷!E11</f>
        <v>bbb</v>
      </c>
      <c r="J60" s="486"/>
      <c r="K60" s="486"/>
      <c r="L60" s="486"/>
      <c r="M60" s="486"/>
      <c r="O60" s="166" t="str">
        <f>入力とｽｺｱのみ①重ね印刷!I154</f>
        <v/>
      </c>
      <c r="P60" s="167" t="str">
        <f>入力とｽｺｱのみ①重ね印刷!J154</f>
        <v/>
      </c>
      <c r="Q60" s="167" t="str">
        <f>入力とｽｺｱのみ①重ね印刷!K154</f>
        <v/>
      </c>
      <c r="R60" s="167" t="str">
        <f>入力とｽｺｱのみ①重ね印刷!L154</f>
        <v/>
      </c>
      <c r="S60" s="167" t="str">
        <f>入力とｽｺｱのみ①重ね印刷!M154</f>
        <v/>
      </c>
      <c r="T60" s="167" t="str">
        <f>入力とｽｺｱのみ①重ね印刷!N154</f>
        <v/>
      </c>
      <c r="U60" s="167" t="str">
        <f>入力とｽｺｱのみ①重ね印刷!O154</f>
        <v/>
      </c>
      <c r="V60" s="168" t="str">
        <f>入力とｽｺｱのみ①重ね印刷!P154</f>
        <v/>
      </c>
      <c r="X60" s="556"/>
      <c r="Y60" s="557"/>
      <c r="Z60" s="557"/>
      <c r="AA60" s="557"/>
      <c r="AB60" s="557"/>
      <c r="AC60" s="557"/>
      <c r="AD60" s="557"/>
      <c r="AE60" s="558"/>
    </row>
    <row r="61" spans="1:31" ht="12.75" customHeight="1" x14ac:dyDescent="0.2">
      <c r="A61" s="527" t="str">
        <f>IF(試合情報とｻｲﾝ用①印刷!D12="","",試合情報とｻｲﾝ用①印刷!D12)</f>
        <v>ＭＯ</v>
      </c>
      <c r="B61" s="527"/>
      <c r="C61" s="512">
        <f>試合情報とｻｲﾝ用①印刷!E12</f>
        <v>0</v>
      </c>
      <c r="D61" s="512"/>
      <c r="E61" s="512"/>
      <c r="F61" s="512"/>
      <c r="G61" s="512"/>
      <c r="H61" s="292"/>
      <c r="I61" s="512">
        <f>試合情報とｻｲﾝ用①印刷!E13</f>
        <v>0</v>
      </c>
      <c r="J61" s="512"/>
      <c r="K61" s="512"/>
      <c r="L61" s="512"/>
      <c r="M61" s="512"/>
      <c r="O61" s="285" t="str">
        <f>入力とｽｺｱのみ①重ね印刷!I155</f>
        <v/>
      </c>
      <c r="P61" s="286" t="str">
        <f>入力とｽｺｱのみ①重ね印刷!J155</f>
        <v/>
      </c>
      <c r="Q61" s="286" t="str">
        <f>入力とｽｺｱのみ①重ね印刷!K155</f>
        <v/>
      </c>
      <c r="R61" s="286" t="str">
        <f>入力とｽｺｱのみ①重ね印刷!L155</f>
        <v/>
      </c>
      <c r="S61" s="286" t="str">
        <f>入力とｽｺｱのみ①重ね印刷!M155</f>
        <v/>
      </c>
      <c r="T61" s="286" t="str">
        <f>入力とｽｺｱのみ①重ね印刷!N155</f>
        <v/>
      </c>
      <c r="U61" s="286" t="str">
        <f>入力とｽｺｱのみ①重ね印刷!O155</f>
        <v/>
      </c>
      <c r="V61" s="287" t="str">
        <f>入力とｽｺｱのみ①重ね印刷!P155</f>
        <v/>
      </c>
      <c r="X61" s="559"/>
      <c r="Y61" s="560"/>
      <c r="Z61" s="560"/>
      <c r="AA61" s="560"/>
      <c r="AB61" s="560"/>
      <c r="AC61" s="560"/>
      <c r="AD61" s="560"/>
      <c r="AE61" s="561"/>
    </row>
    <row r="62" spans="1:31" ht="7.5" customHeight="1" x14ac:dyDescent="0.2">
      <c r="A62" s="65"/>
      <c r="B62" s="65"/>
      <c r="C62" s="50"/>
      <c r="D62" s="50"/>
      <c r="E62" s="50"/>
      <c r="F62" s="50"/>
      <c r="G62" s="50"/>
      <c r="I62" s="50"/>
      <c r="J62" s="50"/>
      <c r="K62" s="50"/>
      <c r="L62" s="50"/>
      <c r="M62" s="50"/>
      <c r="O62" s="50"/>
      <c r="P62" s="50"/>
      <c r="Q62" s="50"/>
      <c r="R62" s="50"/>
      <c r="S62" s="50"/>
      <c r="T62" s="50"/>
      <c r="U62" s="50"/>
      <c r="V62" s="50"/>
    </row>
    <row r="63" spans="1:31" ht="3.75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</row>
    <row r="64" spans="1:31" ht="15" customHeight="1" x14ac:dyDescent="0.2">
      <c r="X64" s="555" t="s">
        <v>155</v>
      </c>
      <c r="Y64" s="555"/>
      <c r="Z64" s="555"/>
      <c r="AA64" s="555"/>
      <c r="AB64" s="555"/>
      <c r="AC64" s="555"/>
      <c r="AD64" s="555"/>
      <c r="AE64" s="555"/>
    </row>
    <row r="65" spans="5:9" ht="13.5" customHeight="1" x14ac:dyDescent="0.2"/>
    <row r="66" spans="5:9" ht="13.5" customHeight="1" x14ac:dyDescent="0.2">
      <c r="E66" s="66"/>
      <c r="I66" s="67"/>
    </row>
    <row r="67" spans="5:9" ht="13.5" customHeight="1" x14ac:dyDescent="0.2"/>
    <row r="68" spans="5:9" ht="13.5" customHeight="1" x14ac:dyDescent="0.2"/>
    <row r="69" spans="5:9" ht="13.5" customHeight="1" x14ac:dyDescent="0.2"/>
    <row r="70" spans="5:9" ht="13.5" customHeight="1" x14ac:dyDescent="0.2"/>
    <row r="71" spans="5:9" ht="13.5" customHeight="1" x14ac:dyDescent="0.2"/>
    <row r="72" spans="5:9" ht="13.5" customHeight="1" x14ac:dyDescent="0.2"/>
  </sheetData>
  <sheetProtection algorithmName="SHA-512" hashValue="5SpC4icBIMuRoYJ1hGkA4fJ5AhLULIB5rdhbORcyr3VgajcXuMJwd98GLmPR75QOiWzsrtn9qwo0vXKAmmq9yA==" saltValue="aqgUI78ZQ0ZW/CK0j4g9DA==" spinCount="100000" sheet="1" objects="1" scenarios="1" selectLockedCells="1"/>
  <mergeCells count="103">
    <mergeCell ref="C60:G60"/>
    <mergeCell ref="I60:M60"/>
    <mergeCell ref="A61:B61"/>
    <mergeCell ref="C61:G61"/>
    <mergeCell ref="I61:M61"/>
    <mergeCell ref="X64:AE64"/>
    <mergeCell ref="X56:AE58"/>
    <mergeCell ref="A57:B57"/>
    <mergeCell ref="C57:G57"/>
    <mergeCell ref="A58:B58"/>
    <mergeCell ref="C58:G58"/>
    <mergeCell ref="A59:B59"/>
    <mergeCell ref="C59:G59"/>
    <mergeCell ref="I59:M59"/>
    <mergeCell ref="X59:AE61"/>
    <mergeCell ref="A60:B60"/>
    <mergeCell ref="C53:G53"/>
    <mergeCell ref="A54:B54"/>
    <mergeCell ref="C54:G54"/>
    <mergeCell ref="A55:B55"/>
    <mergeCell ref="C55:G55"/>
    <mergeCell ref="A56:B56"/>
    <mergeCell ref="C56:G56"/>
    <mergeCell ref="C47:G47"/>
    <mergeCell ref="C48:G48"/>
    <mergeCell ref="C49:G49"/>
    <mergeCell ref="C50:G50"/>
    <mergeCell ref="C51:G51"/>
    <mergeCell ref="C52:G52"/>
    <mergeCell ref="C41:G41"/>
    <mergeCell ref="C42:G42"/>
    <mergeCell ref="C43:G43"/>
    <mergeCell ref="C44:G44"/>
    <mergeCell ref="C45:G45"/>
    <mergeCell ref="C46:G46"/>
    <mergeCell ref="A36:B36"/>
    <mergeCell ref="C36:G36"/>
    <mergeCell ref="C37:G37"/>
    <mergeCell ref="C38:G38"/>
    <mergeCell ref="C39:G39"/>
    <mergeCell ref="C40:G40"/>
    <mergeCell ref="A33:B33"/>
    <mergeCell ref="C33:G33"/>
    <mergeCell ref="A34:B34"/>
    <mergeCell ref="C34:G34"/>
    <mergeCell ref="A35:B35"/>
    <mergeCell ref="C35:G35"/>
    <mergeCell ref="C28:G28"/>
    <mergeCell ref="C29:G29"/>
    <mergeCell ref="C30:G30"/>
    <mergeCell ref="C31:G31"/>
    <mergeCell ref="A32:B32"/>
    <mergeCell ref="C32:G32"/>
    <mergeCell ref="C22:G22"/>
    <mergeCell ref="C23:G23"/>
    <mergeCell ref="C24:G24"/>
    <mergeCell ref="C25:G25"/>
    <mergeCell ref="C26:G26"/>
    <mergeCell ref="C27:G27"/>
    <mergeCell ref="C16:G16"/>
    <mergeCell ref="C17:G17"/>
    <mergeCell ref="C18:G18"/>
    <mergeCell ref="C19:G19"/>
    <mergeCell ref="C20:G20"/>
    <mergeCell ref="C21:G21"/>
    <mergeCell ref="I11:J11"/>
    <mergeCell ref="L11:M11"/>
    <mergeCell ref="J12:L12"/>
    <mergeCell ref="I13:J13"/>
    <mergeCell ref="L13:M13"/>
    <mergeCell ref="C15:G15"/>
    <mergeCell ref="T9:V9"/>
    <mergeCell ref="X9:Z9"/>
    <mergeCell ref="AA9:AB9"/>
    <mergeCell ref="AC9:AE9"/>
    <mergeCell ref="A10:G10"/>
    <mergeCell ref="I10:J10"/>
    <mergeCell ref="L10:M10"/>
    <mergeCell ref="R10:S10"/>
    <mergeCell ref="AA10:AB10"/>
    <mergeCell ref="I8:J8"/>
    <mergeCell ref="L8:M8"/>
    <mergeCell ref="I9:J9"/>
    <mergeCell ref="L9:M9"/>
    <mergeCell ref="O9:Q9"/>
    <mergeCell ref="R9:S9"/>
    <mergeCell ref="A5:C5"/>
    <mergeCell ref="D5:AE5"/>
    <mergeCell ref="B7:H7"/>
    <mergeCell ref="I7:J7"/>
    <mergeCell ref="L7:M7"/>
    <mergeCell ref="N7:S7"/>
    <mergeCell ref="V7:X7"/>
    <mergeCell ref="Y7:AE7"/>
    <mergeCell ref="N1:U1"/>
    <mergeCell ref="W1:X1"/>
    <mergeCell ref="Y1:AE1"/>
    <mergeCell ref="A4:C4"/>
    <mergeCell ref="D4:E4"/>
    <mergeCell ref="G4:H4"/>
    <mergeCell ref="J4:K4"/>
    <mergeCell ref="P4:Q4"/>
    <mergeCell ref="R4:AE4"/>
  </mergeCells>
  <phoneticPr fontId="1"/>
  <dataValidations count="1">
    <dataValidation type="list" allowBlank="1" showInputMessage="1" showErrorMessage="1" sqref="R2 L2:L3" xr:uid="{00000000-0002-0000-0400-000000000000}">
      <formula1>",○"</formula1>
    </dataValidation>
  </dataValidations>
  <printOptions verticalCentered="1"/>
  <pageMargins left="0.70866141732283472" right="0.47244094488188981" top="0.47244094488188981" bottom="0.19685039370078741" header="0.11811023622047245" footer="0.47244094488188981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34817" r:id="rId4">
          <objectPr defaultSize="0" autoPict="0" r:id="rId5">
            <anchor moveWithCells="1">
              <from>
                <xdr:col>0</xdr:col>
                <xdr:colOff>31750</xdr:colOff>
                <xdr:row>0</xdr:row>
                <xdr:rowOff>12700</xdr:rowOff>
              </from>
              <to>
                <xdr:col>2</xdr:col>
                <xdr:colOff>120650</xdr:colOff>
                <xdr:row>2</xdr:row>
                <xdr:rowOff>44450</xdr:rowOff>
              </to>
            </anchor>
          </objectPr>
        </oleObject>
      </mc:Choice>
      <mc:Fallback>
        <oleObject progId="Paint.Picture" shapeId="348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試合情報とｻｲﾝ用①印刷</vt:lpstr>
      <vt:lpstr>入力とｽｺｱのみ①重ね印刷</vt:lpstr>
      <vt:lpstr>②③④完成ｽｺｱｼｰﾄ印刷</vt:lpstr>
      <vt:lpstr>ﾗﾝﾆﾝｸﾞｽｺｱ印刷</vt:lpstr>
      <vt:lpstr>ﾗﾝﾆﾝｸﾞｽｺｱ印刷96</vt:lpstr>
      <vt:lpstr>ﾗﾝﾆﾝｸﾞｽｺｱ印刷!Print_Area</vt:lpstr>
      <vt:lpstr>ﾗﾝﾆﾝｸﾞｽｺｱ印刷96!Print_Area</vt:lpstr>
      <vt:lpstr>試合情報とｻｲﾝ用①印刷!Print_Area</vt:lpstr>
      <vt:lpstr>入力とｽｺｱのみ①重ね印刷!Print_Area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山口県ハンドボール協会</dc:creator>
  <cp:lastModifiedBy>末永慎一</cp:lastModifiedBy>
  <cp:lastPrinted>2022-04-24T12:48:53Z</cp:lastPrinted>
  <dcterms:created xsi:type="dcterms:W3CDTF">2016-04-28T03:44:58Z</dcterms:created>
  <dcterms:modified xsi:type="dcterms:W3CDTF">2023-08-03T14:01:01Z</dcterms:modified>
</cp:coreProperties>
</file>